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320" windowHeight="11160"/>
  </bookViews>
  <sheets>
    <sheet name="Hoja1" sheetId="1" r:id="rId1"/>
  </sheets>
  <definedNames>
    <definedName name="_xlnm._FilterDatabase" localSheetId="0" hidden="1">Hoja1!$B$120:$J$130</definedName>
  </definedNames>
  <calcPr calcId="144525"/>
</workbook>
</file>

<file path=xl/calcChain.xml><?xml version="1.0" encoding="utf-8"?>
<calcChain xmlns="http://schemas.openxmlformats.org/spreadsheetml/2006/main">
  <c r="G502" i="1" l="1"/>
  <c r="F502" i="1"/>
  <c r="E502" i="1"/>
  <c r="D502" i="1"/>
  <c r="G501" i="1"/>
  <c r="F501" i="1"/>
  <c r="E501" i="1"/>
  <c r="D501" i="1"/>
  <c r="G500" i="1"/>
  <c r="G503" i="1" s="1"/>
  <c r="F500" i="1"/>
  <c r="F503" i="1" s="1"/>
  <c r="E500" i="1"/>
  <c r="D500" i="1"/>
  <c r="D496" i="1"/>
  <c r="D489" i="1"/>
  <c r="D481" i="1"/>
  <c r="D480" i="1"/>
  <c r="D479" i="1"/>
  <c r="D475" i="1"/>
  <c r="D474" i="1"/>
  <c r="D468" i="1"/>
  <c r="D467" i="1"/>
  <c r="D466" i="1"/>
  <c r="D461" i="1"/>
  <c r="D460" i="1"/>
  <c r="D459" i="1"/>
  <c r="E453" i="1"/>
  <c r="D453" i="1"/>
  <c r="E452" i="1"/>
  <c r="D452" i="1"/>
  <c r="D476" i="1" l="1"/>
  <c r="D503" i="1"/>
  <c r="E503" i="1"/>
  <c r="E455" i="1"/>
  <c r="D482" i="1"/>
  <c r="D455" i="1"/>
  <c r="D469" i="1"/>
  <c r="D462" i="1"/>
  <c r="G328" i="1" l="1"/>
  <c r="F328" i="1"/>
  <c r="E328" i="1"/>
  <c r="D328" i="1"/>
  <c r="G312" i="1" l="1"/>
  <c r="G311" i="1"/>
  <c r="G309" i="1"/>
</calcChain>
</file>

<file path=xl/sharedStrings.xml><?xml version="1.0" encoding="utf-8"?>
<sst xmlns="http://schemas.openxmlformats.org/spreadsheetml/2006/main" count="610" uniqueCount="399">
  <si>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</si>
  <si>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</si>
  <si>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</si>
  <si>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</si>
  <si>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</si>
  <si>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</si>
  <si>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</si>
  <si>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</si>
  <si>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</si>
  <si>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</si>
  <si>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</si>
  <si>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</si>
  <si>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</si>
  <si>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Mes</t>
  </si>
  <si>
    <t>Nivel de Cumplimiento (%)</t>
  </si>
  <si>
    <t>4.3 Nivel de Cumplimiento de Respuestas a Consultas Ciudadanas - Transparencia Pasiva Ley N° 5282/14</t>
  </si>
  <si>
    <t>Cantidad de Consultas</t>
  </si>
  <si>
    <t>Respondidos</t>
  </si>
  <si>
    <t>No Respondidos</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</si>
  <si>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</si>
  <si>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</si>
  <si>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</si>
  <si>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</si>
  <si>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</si>
  <si>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</si>
  <si>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</si>
  <si>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</si>
  <si>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</si>
  <si>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</si>
  <si>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</si>
  <si>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</si>
  <si>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</si>
  <si>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</si>
  <si>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</si>
  <si>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Rubro</t>
  </si>
  <si>
    <t>Saldos</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</si>
  <si>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</si>
  <si>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</si>
  <si>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</si>
  <si>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</si>
  <si>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</si>
  <si>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</si>
  <si>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</si>
  <si>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</si>
  <si>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</si>
  <si>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</si>
  <si>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</si>
  <si>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</si>
  <si>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</si>
  <si>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</si>
  <si>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</si>
  <si>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</si>
  <si>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</si>
  <si>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</si>
  <si>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Evidencia (Enlace Ley 5282/14)</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</si>
  <si>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</si>
  <si>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</si>
  <si>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</si>
  <si>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</si>
  <si>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</si>
  <si>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</si>
  <si>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</si>
  <si>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</si>
  <si>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</si>
  <si>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</si>
  <si>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</si>
  <si>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</si>
  <si>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</si>
  <si>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</si>
  <si>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</si>
  <si>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</si>
  <si>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</si>
  <si>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</si>
  <si>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</si>
  <si>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</si>
  <si>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</si>
  <si>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</si>
  <si>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</si>
  <si>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</si>
  <si>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</si>
  <si>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Enlace Portal de Denuncias de la SENAC</t>
  </si>
  <si>
    <t>Nro. Informe</t>
  </si>
  <si>
    <t>4.4 Proyectos y Programas Ejecutados a la fecha del Informe</t>
  </si>
  <si>
    <t xml:space="preserve">(Describir aquí los motivos, puede apoyarse en gráficos ilustrativos) </t>
  </si>
  <si>
    <t xml:space="preserve">(Puede complementar información aquí y apoyarse en gráficos ilustrativos) </t>
  </si>
  <si>
    <t>JURADO DE ENJUICIAMIENTO DE MAGISTRADOS</t>
  </si>
  <si>
    <t>Misión:  Juzgar el desempeño de los Magistrados Judiciales, Agentes Fiscales y Defensores Públicos, por la  supuesta comisión de delitos o mal desempeño en el ejercicio  de sus funciones, con imparcialidad, transparencia y justicia.</t>
  </si>
  <si>
    <t xml:space="preserve">
Es un órgano constitucional, independiente de los otros poderes del Estado, cuya función es juzgar el desempeño de Magistrados del Poder Judicial, Agentes Fiscales y Defensores Públicos y, en caso de comprobar su mal desempeño, sancionar.
</t>
  </si>
  <si>
    <t xml:space="preserve">https://www.jem.gov.py/wp-content/uploads/2022/03/Resolucion-Rendicion-de-Cuentas-al-Ciudadano.pdf </t>
  </si>
  <si>
    <t>Abg. Gerardo Bobadilla</t>
  </si>
  <si>
    <t xml:space="preserve">Director General </t>
  </si>
  <si>
    <t>Lic. Milciades Fariña</t>
  </si>
  <si>
    <t>Director</t>
  </si>
  <si>
    <t>Abg. David Meza</t>
  </si>
  <si>
    <t>Abg. Gloria Colman</t>
  </si>
  <si>
    <t>Asesora</t>
  </si>
  <si>
    <t xml:space="preserve">Jefe Departamento </t>
  </si>
  <si>
    <t>Esc. Carmen Duarte</t>
  </si>
  <si>
    <t>Lic. Lorena Fleitas</t>
  </si>
  <si>
    <t xml:space="preserve">Jefa Departamento </t>
  </si>
  <si>
    <t>Abg. Robert Leguizamon</t>
  </si>
  <si>
    <t>Asesor</t>
  </si>
  <si>
    <t xml:space="preserve">Lic. Ledy Almiron </t>
  </si>
  <si>
    <t>Jefa de Departamento</t>
  </si>
  <si>
    <t xml:space="preserve">Lic. Maria del Carmen Machuca </t>
  </si>
  <si>
    <t>Abg. Rodrigo Legal</t>
  </si>
  <si>
    <t xml:space="preserve">Diana Martinez </t>
  </si>
  <si>
    <t>Dirección General de Administracion y Finanzas</t>
  </si>
  <si>
    <t>Abg. Edson Silvero</t>
  </si>
  <si>
    <t>Lic. Adalberto Almada</t>
  </si>
  <si>
    <t xml:space="preserve">Dirección General de Secretaria </t>
  </si>
  <si>
    <t xml:space="preserve">Abg. Raul Martinez </t>
  </si>
  <si>
    <t xml:space="preserve">Viviana Bogarin </t>
  </si>
  <si>
    <t>https://www.jem.gov.py/wp-content/uploads/2022/03/Resolucion-No-227.pdf</t>
  </si>
  <si>
    <t xml:space="preserve">https://www.jem.gov.py/wp-content/uploads/2022/03/Resolucion-No-227.pdf </t>
  </si>
  <si>
    <t>PEI</t>
  </si>
  <si>
    <t>Ley N° 6.873/2022 - Que aprueba el Presupuesto General de la Nación para el ejercicio fiscal 2022</t>
  </si>
  <si>
    <t xml:space="preserve">Plan Operativo Anual </t>
  </si>
  <si>
    <t>POA</t>
  </si>
  <si>
    <t>Resolución JEM/SEG Nro. 80/2022</t>
  </si>
  <si>
    <t>https://www.jem.gov.py/wp-content/uploads/2022/04/RESOLUCION-No-80-2022.pdf</t>
  </si>
  <si>
    <t xml:space="preserve">Objetivo 16; PAZ, JUSTICIA E INSTITUCIONES SOLIDAS  </t>
  </si>
  <si>
    <t>ODS</t>
  </si>
  <si>
    <t>disponible a la fecha de elaboración de esta matriz</t>
  </si>
  <si>
    <t>https://transparencia.senac.gov.py/portal</t>
  </si>
  <si>
    <t xml:space="preserve">Disponible a la fecha de elaboración de esta matriz </t>
  </si>
  <si>
    <t>sin actividad</t>
  </si>
  <si>
    <t>sin actvidad</t>
  </si>
  <si>
    <t xml:space="preserve">Sesiones </t>
  </si>
  <si>
    <t>Finiquitado</t>
  </si>
  <si>
    <t>Auditorias de Gestión interna</t>
  </si>
  <si>
    <t>Auditorias financieras</t>
  </si>
  <si>
    <t>7. TALENTO HUMANO</t>
  </si>
  <si>
    <t xml:space="preserve">Descripción </t>
  </si>
  <si>
    <t>Mujer</t>
  </si>
  <si>
    <t>Hombre</t>
  </si>
  <si>
    <t>Total</t>
  </si>
  <si>
    <t>(*)Recursos Humanos Activos Nombrados(a)</t>
  </si>
  <si>
    <t>Recursos Humanos Contratados (b)</t>
  </si>
  <si>
    <t>Recursos Humanos Profesionales ( Nombrados y Contratados que posean Títulos Universitarios</t>
  </si>
  <si>
    <t>Personal en Cargos Gerenciales (A partir de jefe de Departamento)</t>
  </si>
  <si>
    <t>Personal comisionado de otras instituciones al J.E.M.</t>
  </si>
  <si>
    <t xml:space="preserve">8. ASUNTOS LEGALES </t>
  </si>
  <si>
    <t xml:space="preserve">9- MONITEREO Y COMUNICACIONES </t>
  </si>
  <si>
    <t>FACEBOOK</t>
  </si>
  <si>
    <t>TWITTER</t>
  </si>
  <si>
    <t>PÁGINA WEB</t>
  </si>
  <si>
    <t>10 Secretaria General - J.E.M.    Informes Estadísticos de Rendición de Cuentas al Ciudadano.</t>
  </si>
  <si>
    <t>Mesa de Entrada</t>
  </si>
  <si>
    <t>MESES</t>
  </si>
  <si>
    <t>M.E.A.*</t>
  </si>
  <si>
    <t>M.E.J.*</t>
  </si>
  <si>
    <t xml:space="preserve">TOTAL </t>
  </si>
  <si>
    <t>Notas de Presidencia</t>
  </si>
  <si>
    <t>Resoluciones</t>
  </si>
  <si>
    <t>Actas</t>
  </si>
  <si>
    <t>Oficina de Atención a la Ciudadania.(Cantidad de Personas Atendidas).</t>
  </si>
  <si>
    <t xml:space="preserve">Publicaciones realizadas </t>
  </si>
  <si>
    <t>INSTAGRAM</t>
  </si>
  <si>
    <t xml:space="preserve">Sin Actividad </t>
  </si>
  <si>
    <t>Sin actividad</t>
  </si>
  <si>
    <t>Dirección General de Gabinete</t>
  </si>
  <si>
    <t xml:space="preserve">Dirección General de Asuntos Legales </t>
  </si>
  <si>
    <t>Jefe de Departamento</t>
  </si>
  <si>
    <t>Construcción del Plan Estratégico Institucional 2019/23</t>
  </si>
  <si>
    <t>Estos planes de acción, se fueron dando conforme al plan de mejoramiento institucional con la conformación de equipos de trabajos dentro del Jurado de Enjuiciamiento, previa firma de actas de compromisos con el propósito de dotar a la institución de herramientas estratégicos a disposición de la ciudadania.</t>
  </si>
  <si>
    <t>mes</t>
  </si>
  <si>
    <t xml:space="preserve">Secretaria General </t>
  </si>
  <si>
    <t>jem.gov.py</t>
  </si>
  <si>
    <t>atendidas en ventanilla de atención a la ciudadania</t>
  </si>
  <si>
    <t>Mayo</t>
  </si>
  <si>
    <t>DIRECCIÓN DE LA UNIDAD OPERATIVA DE CONTRATACIÓN</t>
  </si>
  <si>
    <t xml:space="preserve"> I.D. </t>
  </si>
  <si>
    <t>VALOR DEL CONTRATO</t>
  </si>
  <si>
    <t>PROVEEDOR ADJUDICADO</t>
  </si>
  <si>
    <t>ESTADO (EJECUCIÓN - FINIQUITADO)</t>
  </si>
  <si>
    <t>ENLACE D.N.C.P.</t>
  </si>
  <si>
    <t>Adjudicado</t>
  </si>
  <si>
    <t>www.dncp.gov.py</t>
  </si>
  <si>
    <t>I.D. ADJUDICADO</t>
  </si>
  <si>
    <t>I.D. FINIQUITADO</t>
  </si>
  <si>
    <t>Sub – Grupos</t>
  </si>
  <si>
    <t>Presupuesto Vigente</t>
  </si>
  <si>
    <t xml:space="preserve"> Obligado </t>
  </si>
  <si>
    <t xml:space="preserve">     Evidencia </t>
  </si>
  <si>
    <t>CRLEJE03Z</t>
  </si>
  <si>
    <t xml:space="preserve">                                              TOTAL GENERAL</t>
  </si>
  <si>
    <t>2.1</t>
  </si>
  <si>
    <t>Resolución JEM/DGG/SG Nro. 325/22</t>
  </si>
  <si>
    <t>www.jem.gov.py</t>
  </si>
  <si>
    <t xml:space="preserve">Puntos 16.3;16.5;16.6;16.10 y 16.a  </t>
  </si>
  <si>
    <t xml:space="preserve">https://www.un.org/sustainabledevelopment/es/peace-justice/ </t>
  </si>
  <si>
    <t>Mal desempeño en funciones</t>
  </si>
  <si>
    <t>www.denuncias.gov.py</t>
  </si>
  <si>
    <t>Dirección General de Asuntos Legales</t>
  </si>
  <si>
    <t>Dirección Jurídico Administrativo</t>
  </si>
  <si>
    <t>Trabajos Realizados</t>
  </si>
  <si>
    <t>Final</t>
  </si>
  <si>
    <t>TOTAL</t>
  </si>
  <si>
    <t xml:space="preserve">Dictámenes </t>
  </si>
  <si>
    <t xml:space="preserve">Informes </t>
  </si>
  <si>
    <t>Memos remitidos</t>
  </si>
  <si>
    <t xml:space="preserve">Memos recibidos </t>
  </si>
  <si>
    <t>Sumarios abiertos y recibidos en trámite año 2021 y con S.D. año 2022</t>
  </si>
  <si>
    <t>Apertura de Sumarios año 2022</t>
  </si>
  <si>
    <t>Sumarios año 2022 concluidos</t>
  </si>
  <si>
    <t xml:space="preserve">Dirección General de Administación y Finanzas </t>
  </si>
  <si>
    <t>MATRIZ DE INFORMACIÓN MíNIMA PARA INFORME DE RENDICIÓN DE CUENTAS AL CIUDADANO - EJERCICIO 2022</t>
  </si>
  <si>
    <t>4.1 Nivel de Cumplimiento  de Mínimo de Información Disponible - Transparencia Activa Ley 5189 /14</t>
  </si>
  <si>
    <t xml:space="preserve">      </t>
  </si>
  <si>
    <t xml:space="preserve">   </t>
  </si>
  <si>
    <t xml:space="preserve"> </t>
  </si>
  <si>
    <t>Periodo del informe: TERCER TRIMESTRE 2022</t>
  </si>
  <si>
    <t xml:space="preserve">https://www.jem.gov.py/wp-content/uploads/2021/10/PEI-2019-2023-1.pdf </t>
  </si>
  <si>
    <t xml:space="preserve">Junio </t>
  </si>
  <si>
    <t xml:space="preserve">Julio </t>
  </si>
  <si>
    <t>https://cutt.ly/NBcnC1w</t>
  </si>
  <si>
    <t xml:space="preserve">https://cutt.ly/cBcmqsk </t>
  </si>
  <si>
    <t>https://cutt.ly/gBcm3Xj</t>
  </si>
  <si>
    <t>Agosto</t>
  </si>
  <si>
    <t xml:space="preserve">Setiembre </t>
  </si>
  <si>
    <t>S/A</t>
  </si>
  <si>
    <t xml:space="preserve">https://cutt.ly/GBcEf9R </t>
  </si>
  <si>
    <t>https://cutt.ly/EBcExCI</t>
  </si>
  <si>
    <t>Sesiones Ordinarias (julio/sep)</t>
  </si>
  <si>
    <t>Sesiones Extraordinarias (julio/sep)</t>
  </si>
  <si>
    <t>Ingresados (julio/sep)</t>
  </si>
  <si>
    <t>Actuaciones de oficio (julio/sep)</t>
  </si>
  <si>
    <t>Enjuiciamientos (julio/sep)</t>
  </si>
  <si>
    <t>Oficios librados (julio/sep)</t>
  </si>
  <si>
    <t>Autos Interlocutorios dictados 
(julio/sep)</t>
  </si>
  <si>
    <t>Sentencias Definitivas dictadas (julio/sep)</t>
  </si>
  <si>
    <t>Cumplimiento Ley 6814/21</t>
  </si>
  <si>
    <t>CONTRATACIONES REALIZADAS DESDE JULIO, AGOSTO, SETIEMBRE DE 2022</t>
  </si>
  <si>
    <t>541 ADQUISICIONES DE MUEBLES Y ENSERES</t>
  </si>
  <si>
    <t>341 ELEMENTOS DE LIMPIEZA</t>
  </si>
  <si>
    <t>342 ÚTILES DE ESCRITORIO, OFICINA Y ENSERES</t>
  </si>
  <si>
    <t>284 SERVICIOS DE CATERING</t>
  </si>
  <si>
    <t>MEGA – SERVICE S.R.L.</t>
  </si>
  <si>
    <t>GERÓNIMA ALICIA FERREIRA GONZÁLEZ</t>
  </si>
  <si>
    <t>NEGOCIOS S.A</t>
  </si>
  <si>
    <t xml:space="preserve">     Finiquitado</t>
  </si>
  <si>
    <t>PAPELERA GUAIRA S.A.</t>
  </si>
  <si>
    <t>EMPORIO FERRETERIA S.R.L.</t>
  </si>
  <si>
    <t xml:space="preserve">Adjudicado </t>
  </si>
  <si>
    <t>CAFEPAR S.A.</t>
  </si>
  <si>
    <t>VGO INGENIERIA S.A.</t>
  </si>
  <si>
    <t>A CONFIRMAR</t>
  </si>
  <si>
    <t>En Evaluación</t>
  </si>
  <si>
    <t>OBJETO DEL CONTRATO</t>
  </si>
  <si>
    <t>83.000.000 ESTIMADO</t>
  </si>
  <si>
    <t>Pendiente de Apertura</t>
  </si>
  <si>
    <t>EN EVALUACION</t>
  </si>
  <si>
    <r>
      <rPr>
        <b/>
        <sz val="13"/>
        <color theme="1"/>
        <rFont val="Calibri"/>
        <family val="2"/>
        <scheme val="minor"/>
      </rPr>
      <t xml:space="preserve">                                                               </t>
    </r>
    <r>
      <rPr>
        <b/>
        <u/>
        <sz val="13"/>
        <color theme="1"/>
        <rFont val="Calibri"/>
        <family val="2"/>
        <scheme val="minor"/>
      </rPr>
      <t xml:space="preserve">4.8 Ejecución Presupuestaria por Objeto del Gasto </t>
    </r>
  </si>
  <si>
    <t>SUELDOS</t>
  </si>
  <si>
    <t xml:space="preserve">GASTOS DE REPRESENTACIÓN </t>
  </si>
  <si>
    <t>AGUINALDO</t>
  </si>
  <si>
    <t>REMUNERACIÓN EXTRAORDINARIA</t>
  </si>
  <si>
    <t>SUBSIDIO FAMILIAR</t>
  </si>
  <si>
    <t>BONIFICACIONES</t>
  </si>
  <si>
    <t>APORTE JUBILATORIO DEL EMPLEADOR</t>
  </si>
  <si>
    <t>GRATIFICACIONES POR SERVICIOS ESPECIALES</t>
  </si>
  <si>
    <t>JORNALES</t>
  </si>
  <si>
    <t>HONORARIOS PROFESIONALES</t>
  </si>
  <si>
    <t>OTROS GASTOS DEL PERSONAL</t>
  </si>
  <si>
    <t>ENERGÍA ELÉCTRICA</t>
  </si>
  <si>
    <t>AGUA</t>
  </si>
  <si>
    <t>TELÉFONOS, TELEFAX Y OTROS</t>
  </si>
  <si>
    <t>CORREOS Y OTROS SERVICIOS</t>
  </si>
  <si>
    <t>TRANSPORTE Y ALMACENAJE</t>
  </si>
  <si>
    <t>PASAJES Y VIÁTICOS</t>
  </si>
  <si>
    <t>VIÁTICOS Y MOVILIDAD</t>
  </si>
  <si>
    <t>MANTENIMIENTO Y REPARACIONES MENORES DE EDIFICIOS Y LOCALES</t>
  </si>
  <si>
    <t>MANTENIMIENTO Y REPARACIONES MENORES DE MAQUINARIAS Y EQUIPOS</t>
  </si>
  <si>
    <t>MANTENIMIENTO Y REPARACIONES MENORES DE EQUIPOS DE TRANSPORTE</t>
  </si>
  <si>
    <t>SERVICIOS DE LIMPIEZA , ASEO Y FUMIGACIÓN</t>
  </si>
  <si>
    <t>MANTENIMIENTO Y REPARACIONES MENORES DE INSTALACIONES</t>
  </si>
  <si>
    <t>ALQUILER DE EDIFICIOS Y LOCALES</t>
  </si>
  <si>
    <t>ALQUILERES Y DERECHOS VARIOS</t>
  </si>
  <si>
    <t>DE INFORMÁTICA Y SISTEMAS COMPUTARIZADOS</t>
  </si>
  <si>
    <t>IMPRENTA, PUBLICACIONES Y REPRODUCCIONES</t>
  </si>
  <si>
    <t>PRIMAS Y GASTOS DE SEGURO</t>
  </si>
  <si>
    <t>PUBLICIDAD Y PROPAGANDA</t>
  </si>
  <si>
    <t>SERVICIOS DE COMUNICACIONES</t>
  </si>
  <si>
    <t>SERVICIOS TÉCNICOS Y PROFESIONALES VARIOS</t>
  </si>
  <si>
    <t>SERVICIOS DE CATERING</t>
  </si>
  <si>
    <t>CAPACITACIÓN AL PERSONAL DEL ESTADO</t>
  </si>
  <si>
    <t>ALIMENTOS PARA PERSONAS</t>
  </si>
  <si>
    <t>PAPEL DE ESCRITORIO Y CARTÓN</t>
  </si>
  <si>
    <t>PRODUCTOS DE ARTES GRAFICAS</t>
  </si>
  <si>
    <t>PRODUCTOS DE PAPEL DE CARTÓN</t>
  </si>
  <si>
    <t>ELEMENTOS DE LIMPIEZA</t>
  </si>
  <si>
    <t>ÚTILES DE ESCRITORIO , OFICIA Y ENSERES</t>
  </si>
  <si>
    <t>ÚTILES Y MATERIALES ELÉCTRICOS</t>
  </si>
  <si>
    <t>UTENSILIOS DE COCINA Y COMEDOR</t>
  </si>
  <si>
    <t>PRODUCCIÓN DE VIDRIO, LOZA Y PORCELANA</t>
  </si>
  <si>
    <t>REPUESTOS Y ACCESORIOS MENORES</t>
  </si>
  <si>
    <t>ELEMENTOS Y ÚTILES DIVERSOS</t>
  </si>
  <si>
    <t>COMPUESTOS QUÍMICOS</t>
  </si>
  <si>
    <t>PRODUCTOS FARMACÉUTICOS Y MEDICINALES</t>
  </si>
  <si>
    <t>INSECTICIDAS, FUMIGANTES Y OTROS</t>
  </si>
  <si>
    <t>TINTAS, PINTURAS Y COLORANTES</t>
  </si>
  <si>
    <t>PRODUCTOS DE MATERIAL PLÁSTICO</t>
  </si>
  <si>
    <t>ÚTILES Y MATERIALES MÉDICO QUIRÚRGICO Y DE LABORATORIO</t>
  </si>
  <si>
    <t>COMBUSTIBLES</t>
  </si>
  <si>
    <t>ARTÍCULOS DE CAUCHO</t>
  </si>
  <si>
    <t>CUBIERTAS Y CÁMARAS DE AIRES</t>
  </si>
  <si>
    <t>ESTRUCTURAS METÁLICAS ACABADAS</t>
  </si>
  <si>
    <t>HERRAMIENTAS MENORES</t>
  </si>
  <si>
    <t>MATERIALES DE SEGURIDAD Y ADIESTRAMIENTOS</t>
  </si>
  <si>
    <t>ARTÍCULOS DE PLÁSTICO</t>
  </si>
  <si>
    <t>PRODUCTOS E INSUMOS METÁLICOS</t>
  </si>
  <si>
    <t>PRODUCTOS E INSUMOS NO METÁLICOS</t>
  </si>
  <si>
    <t>BIENES DE CONSUMO VARIOS</t>
  </si>
  <si>
    <t>MAQUINARIAS Y EQUIPOS DE LA CONSTRUCCIÓN</t>
  </si>
  <si>
    <t>EQUIPOS EDUCATIVOS Y RECREACIONALES</t>
  </si>
  <si>
    <t>EQUIPOS DE COMUNICACIONES Y SEÑALAMIENTOS</t>
  </si>
  <si>
    <t>HERRAMIENTAS, APARATOS E INSTRUMENTOS EN GRAL.</t>
  </si>
  <si>
    <t>ADQUISICIONES DE MUEBLES Y ENSERES</t>
  </si>
  <si>
    <t>ADQUISICIONES DE EQUIPOS DE COMPUTACIÓN</t>
  </si>
  <si>
    <t>BECAS</t>
  </si>
  <si>
    <t>PAGO DE IMPUESTOS , TASAS ,GASTOS JUDICIALES Y OTROS</t>
  </si>
  <si>
    <t>TASAS Y CONTRIBUCIONES</t>
  </si>
  <si>
    <t>MULTAS Y RECARGO</t>
  </si>
  <si>
    <t xml:space="preserve">Obligado </t>
  </si>
  <si>
    <t>https://www.jem.gov.py/wp-content/uploads/2022/08/RESOLUCION-J.E.M.-D.G.G-S.G.-N%C2%B0423-2022-PLANES-DE-TRABAJO-DE-LOS-EQUIPOS-DE-ALTO-DESEMPENO.-.pdf</t>
  </si>
  <si>
    <t>Por el cual se aprueban los planes de trabajo de los equipos de Alto Desempeño de Etica, de Calidad y de Comunicación del Jurado de Enjuiciamiento de Magistrados, en el marco de la norma de requisitos minimos para el sistema de control interno - MECIP 2015</t>
  </si>
  <si>
    <t>Resolución JEM/DGG/SG Nro. 423/22</t>
  </si>
  <si>
    <t xml:space="preserve">Cantidad </t>
  </si>
  <si>
    <t xml:space="preserve">julio </t>
  </si>
  <si>
    <t>agosto</t>
  </si>
  <si>
    <t>septiembre</t>
  </si>
  <si>
    <t>https://api.whatsapp.com/send/?phone=59521443389&amp;text&amp;type=phone_number&amp;app_absent=0</t>
  </si>
  <si>
    <t>Mensaje Instantaneo</t>
  </si>
  <si>
    <t xml:space="preserve">Ampliación y mejoramiento de la oficina de atención a la ciudadania </t>
  </si>
  <si>
    <t>julio-agosto-septiembre</t>
  </si>
  <si>
    <t>en proceso</t>
  </si>
  <si>
    <t>19 personas atendias desde el 20 de setiembre</t>
  </si>
  <si>
    <t>05 de julio 22</t>
  </si>
  <si>
    <t>Informe sobre llamado adjudicado</t>
  </si>
  <si>
    <t>https://www.jem.gov.py/h-1-informes-de-auditoria-interna/</t>
  </si>
  <si>
    <t>Informe de compras de mayo 22</t>
  </si>
  <si>
    <t>02 de agosto 22</t>
  </si>
  <si>
    <t>14 de julio 22</t>
  </si>
  <si>
    <t>Supervisión departamento de ujieres</t>
  </si>
  <si>
    <t>19 de agosto 22</t>
  </si>
  <si>
    <t>Compras realizadas por el JEM junio 22</t>
  </si>
  <si>
    <t>14 de septiembre 22</t>
  </si>
  <si>
    <t>Supervisión departamento de atención a la ciudadania</t>
  </si>
  <si>
    <t>Mejoramiento al Dpto. de Atencion a la ciudania</t>
  </si>
  <si>
    <t>Mojoramiento de Ujieres</t>
  </si>
  <si>
    <t>Septiembre</t>
  </si>
  <si>
    <t>https://www.instagram.com/p/CgPufaNAb1N/?utm_source=ig_web_copy_link</t>
  </si>
  <si>
    <t>https://www.instagram.com/p/CgUcKQ3gbOW/?utm_source=ig_web_copy_link</t>
  </si>
  <si>
    <t xml:space="preserve">https://www.instagram.com/p/CgcVg3qg8dX/?utm_source=ig_web_copy_link </t>
  </si>
  <si>
    <t xml:space="preserve">https://www.instagram.com/p/ChU4u6RrLFS/?utm_source=ig_web_copy_link </t>
  </si>
  <si>
    <t>https://www.instagram.com/p/Chp8pTiOxps/?utm_source=ig_web_copy_link</t>
  </si>
  <si>
    <t>https://www.instagram.com/p/CiAuaqpAEz0/?utm_source=ig_web_copy_link</t>
  </si>
  <si>
    <t>https://www.instagram.com/p/CiiSImQLZA3/?utm_source=ig_web_copy_link</t>
  </si>
  <si>
    <t xml:space="preserve">https://www.instagram.com/p/Ci2lfUVg7FD/?utm_source=ig_web_copy_link </t>
  </si>
  <si>
    <t xml:space="preserve">https://www.instagram.com/p/CjTBRldL3QS/?utm_source=ig_web_copy_link </t>
  </si>
  <si>
    <t>ENLACES PARA EL ACCESO A LAS PUBLICACIONES REDES SOCIALES DEL JEM</t>
  </si>
  <si>
    <t xml:space="preserve">INSTAGRAN </t>
  </si>
  <si>
    <t>https://twitter.com/Jem_py/status/1549835465691471879?s=20&amp;t=7vt0fuQ7mLH2pncqFIZHHA</t>
  </si>
  <si>
    <t>https://twitter.com/Jem_py/status/1550499894879715330?s=20&amp;t=7vt0fuQ7mLH2pncqFIZHHA</t>
  </si>
  <si>
    <t>https://twitter.com/Jem_py/status/1551610754884845569?s=20&amp;t=7vt0fuQ7mLH2pncqFIZHHA</t>
  </si>
  <si>
    <t>https://twitter.com/Jem_py/status/1559570714683908099?s=20&amp;t=7vt0fuQ7mLH2pncqFIZHHA</t>
  </si>
  <si>
    <t xml:space="preserve">https://twitter.com/Jem_py/status/1562536346337832966?s=20&amp;t=7vt0fuQ7mLH2pncqFIZHHA  </t>
  </si>
  <si>
    <t>https://twitter.com/Jem_py/status/1565739877232263168?s=20&amp;t=7vt0fuQ7mLH2pncqFIZHHA</t>
  </si>
  <si>
    <t>https://twitter.com/Jem_py/status/1570462574432628738?s=20&amp;t=7vt0fuQ7mLH2pncqFIZHHA</t>
  </si>
  <si>
    <t xml:space="preserve">https://twitter.com/Jem_py/status/1573321030596280321?s=20&amp;t=7vt0fuQ7mLH2pncqFIZHHA </t>
  </si>
  <si>
    <t xml:space="preserve">https://twitter.com/Jem_py/status/1577324423874502657?s=20&amp;t=7vt0fuQ7mLH2pncqFIZHHA </t>
  </si>
  <si>
    <t xml:space="preserve">https://www.facebook.com/EnjuiciamientoMagistrados/posts/418383053663328 </t>
  </si>
  <si>
    <t xml:space="preserve">https://www.facebook.com/photo.php?fbid=419689350199365&amp;set=pb.100064749094523.-2207520000..&amp;type=3 </t>
  </si>
  <si>
    <t xml:space="preserve">https://www.facebook.com/photo.php?fbid=421921153309518&amp;set=pb.100064749094523.-2207520000..&amp;type=3 </t>
  </si>
  <si>
    <t xml:space="preserve">https://www.facebook.com/photo.php?fbid=437360031765630&amp;set=pb.100064749094523.-2207520000..&amp;type=3 </t>
  </si>
  <si>
    <t xml:space="preserve">https://www.facebook.com/photo.php?fbid=442782014556765&amp;set=pb.100064749094523.-2207520000..&amp;type=3 </t>
  </si>
  <si>
    <t xml:space="preserve">https://www.facebook.com/photo.php?fbid=448975677270732&amp;set=pb.100064749094523.-2207520000..&amp;type=3  </t>
  </si>
  <si>
    <t xml:space="preserve">https://www.facebook.com/photo.php?fbid=458289933005973&amp;set=pb.100064749094523.-2207520000..&amp;type=3    </t>
  </si>
  <si>
    <t xml:space="preserve">https://www.facebook.com/photo.php?fbid=464619122373054&amp;set=pb.100064749094523.-2207520000..&amp;type=3 </t>
  </si>
  <si>
    <t xml:space="preserve">https://www.facebook.com/photo.php?fbid=473977431437223&amp;set=pb.100064749094523.-2207520000..&amp;type=3 </t>
  </si>
  <si>
    <t>JULIO</t>
  </si>
  <si>
    <t>AGOSTO</t>
  </si>
  <si>
    <t>SETIEMBRE</t>
  </si>
  <si>
    <t>Memorándos</t>
  </si>
  <si>
    <t>Notas de Secretaria</t>
  </si>
  <si>
    <t>10 de agosto 22</t>
  </si>
  <si>
    <t xml:space="preserve">Llamados sobre adjudicación </t>
  </si>
  <si>
    <t>CONTRATACIONES TERCER SEMESTRE</t>
  </si>
  <si>
    <t>DETALLE DE ACTIVIDADES DEL 3ER TRIMESTRE/2022</t>
  </si>
  <si>
    <t>343 ÚTILES Y MATERIALES ELECTRICOS      394 HERRAMIENTAS MENORES                             531 MAQUINAS Y EQUIPOS DE CONSTRUCCIÓN</t>
  </si>
  <si>
    <t xml:space="preserve">342 UTILES DE ESCRITORIO, OFICINA Y ENSERES                                                                            346 REPUESTOS  Y ACCESORIOS MENORES                                                                                   543 ADQUISICIÓN DE EQUIPOS DE COMPUTACION </t>
  </si>
  <si>
    <t>541 ADQUISICION DE MUEBLES Y ENSERES</t>
  </si>
  <si>
    <t xml:space="preserve">264 PRIMAS Y GASTOS DE SEGUROS </t>
  </si>
  <si>
    <t>72.000.000 ESTIMADO</t>
  </si>
  <si>
    <t xml:space="preserve">242 MANTENIMIENTO DE REPARACIONES MENORES DE EDIFICIOS LOCALES </t>
  </si>
  <si>
    <t>Dirección General de Talento Humano</t>
  </si>
  <si>
    <t>4.2 Nivel de Cumplimiento  Mínimo de Información Disponible - Transparencia Activa Ley 5282/14</t>
  </si>
  <si>
    <t>Linea WHATSAPP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</si>
</sst>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_ ;_ * \-#,##0_ ;_ * &quot;-&quot;_ ;_ @_ "/>
  </numFmts>
  <fonts count="5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sz val="13"/>
      <color theme="1"/>
      <name val="Calibri"/>
      <family val="2"/>
      <scheme val="minor"/>
    </font>
    <font>
      <b/>
      <u/>
      <sz val="18"/>
      <name val="Calibri"/>
      <family val="2"/>
    </font>
    <font>
      <u/>
      <sz val="11"/>
      <color theme="10"/>
      <name val="Calibri"/>
      <family val="2"/>
      <scheme val="minor"/>
    </font>
    <font>
      <sz val="11"/>
      <color rgb="FF000000"/>
      <name val="Arial"/>
      <family val="2"/>
    </font>
    <font>
      <b/>
      <sz val="11"/>
      <color rgb="FF000000"/>
      <name val="Arial"/>
      <family val="2"/>
    </font>
    <font>
      <sz val="11"/>
      <name val="Calibri"/>
      <family val="2"/>
      <scheme val="minor"/>
    </font>
    <font>
      <b/>
      <sz val="12"/>
      <color theme="1"/>
      <name val="Garamond"/>
      <family val="1"/>
    </font>
    <font>
      <sz val="12"/>
      <color theme="1"/>
      <name val="Garamond"/>
      <family val="1"/>
    </font>
    <font>
      <b/>
      <sz val="13"/>
      <color theme="1"/>
      <name val="Calibri"/>
      <family val="2"/>
      <scheme val="minor"/>
    </font>
    <font>
      <b/>
      <sz val="9"/>
      <color rgb="FF000000"/>
      <name val="Calibri"/>
      <family val="2"/>
      <scheme val="minor"/>
    </font>
    <font>
      <sz val="9"/>
      <color rgb="FF000000"/>
      <name val="Calibri"/>
      <family val="2"/>
      <scheme val="minor"/>
    </font>
    <font>
      <b/>
      <sz val="16"/>
      <color theme="1"/>
      <name val="Times New Roman"/>
      <family val="1"/>
    </font>
    <font>
      <b/>
      <sz val="12"/>
      <color rgb="FF000000"/>
      <name val="Arial"/>
      <family val="2"/>
    </font>
    <font>
      <sz val="11"/>
      <color rgb="FF000000"/>
      <name val="Calibri"/>
      <family val="2"/>
      <scheme val="minor"/>
    </font>
    <font>
      <b/>
      <sz val="11"/>
      <color rgb="FF000000"/>
      <name val="Calibri"/>
      <family val="2"/>
      <scheme val="minor"/>
    </font>
    <font>
      <b/>
      <u/>
      <sz val="11"/>
      <color theme="1"/>
      <name val="Calibri"/>
      <family val="2"/>
      <scheme val="minor"/>
    </font>
    <font>
      <sz val="11"/>
      <color theme="0"/>
      <name val="Calibri"/>
      <family val="2"/>
      <scheme val="minor"/>
    </font>
    <font>
      <sz val="16"/>
      <color rgb="FF000000"/>
      <name val="Calibri"/>
      <family val="2"/>
      <scheme val="minor"/>
    </font>
    <font>
      <b/>
      <sz val="14"/>
      <color rgb="FF000000"/>
      <name val="Calibri"/>
      <family val="2"/>
      <scheme val="minor"/>
    </font>
    <font>
      <b/>
      <sz val="12"/>
      <color rgb="FF000000"/>
      <name val="Calibri"/>
      <family val="2"/>
      <scheme val="minor"/>
    </font>
    <font>
      <sz val="12"/>
      <color rgb="FF000000"/>
      <name val="Calibri"/>
      <family val="2"/>
      <scheme val="minor"/>
    </font>
    <font>
      <sz val="12"/>
      <color theme="0"/>
      <name val="Calibri"/>
      <family val="2"/>
      <scheme val="minor"/>
    </font>
    <font>
      <sz val="16"/>
      <color theme="1"/>
      <name val="Arial"/>
      <family val="2"/>
    </font>
    <font>
      <b/>
      <sz val="9"/>
      <color theme="1"/>
      <name val="Calibri"/>
      <family val="2"/>
    </font>
    <font>
      <b/>
      <u/>
      <sz val="12"/>
      <color theme="1"/>
      <name val="Palatino Linotype"/>
      <family val="1"/>
    </font>
    <font>
      <b/>
      <sz val="12"/>
      <color theme="1"/>
      <name val="Palatino Linotype"/>
      <family val="1"/>
    </font>
    <font>
      <b/>
      <sz val="11"/>
      <color theme="1"/>
      <name val="Palatino Linotype"/>
      <family val="1"/>
    </font>
    <font>
      <sz val="11"/>
      <color theme="1"/>
      <name val="Calibri"/>
      <charset val="134"/>
      <scheme val="minor"/>
    </font>
    <font>
      <sz val="10.5"/>
      <color rgb="FF262626"/>
      <name val="Cambria Math"/>
      <family val="1"/>
    </font>
    <font>
      <b/>
      <sz val="12"/>
      <name val="Calibri"/>
      <family val="2"/>
      <scheme val="minor"/>
    </font>
    <font>
      <b/>
      <sz val="10"/>
      <color theme="1"/>
      <name val="Calibri"/>
      <family val="2"/>
    </font>
    <font>
      <b/>
      <sz val="10"/>
      <color rgb="FF000000"/>
      <name val="Calibri"/>
      <family val="2"/>
      <scheme val="minor"/>
    </font>
  </fonts>
  <fills count="18">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808080"/>
        <bgColor indexed="64"/>
      </patternFill>
    </fill>
    <fill>
      <patternFill patternType="solid">
        <fgColor rgb="FFF4B084"/>
        <bgColor indexed="64"/>
      </patternFill>
    </fill>
    <fill>
      <patternFill patternType="solid">
        <fgColor rgb="FFF8CBAD"/>
        <bgColor indexed="64"/>
      </patternFill>
    </fill>
    <fill>
      <patternFill patternType="solid">
        <fgColor rgb="FFBDD7EE"/>
        <bgColor indexed="64"/>
      </patternFill>
    </fill>
    <fill>
      <patternFill patternType="solid">
        <fgColor rgb="FFA9D08E"/>
        <bgColor indexed="64"/>
      </patternFill>
    </fill>
    <fill>
      <patternFill patternType="solid">
        <fgColor rgb="FFC6E0B4"/>
        <bgColor indexed="64"/>
      </patternFill>
    </fill>
    <fill>
      <patternFill patternType="solid">
        <fgColor rgb="FFFFE699"/>
        <bgColor indexed="64"/>
      </patternFill>
    </fill>
    <fill>
      <patternFill patternType="solid">
        <fgColor theme="4" tint="0.79998168889431442"/>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24" fillId="0" borderId="0" applyNumberFormat="0" applyFill="0" applyBorder="0" applyAlignment="0" applyProtection="0">
      <alignment vertical="center"/>
    </xf>
    <xf numFmtId="164" fontId="49" fillId="0" borderId="0" applyFont="0" applyFill="0" applyBorder="0" applyAlignment="0" applyProtection="0"/>
  </cellStyleXfs>
  <cellXfs count="347">
    <xf numFmtId="0" fontId="0" fillId="0" borderId="0" xfId="0">
      <alignment vertical="center"/>
    </xf>
    <xf numFmtId="0" fontId="5" fillId="0" borderId="0" xfId="0" applyFont="1">
      <alignment vertical="center"/>
    </xf>
    <xf numFmtId="0" fontId="0" fillId="0" borderId="0" xfId="0" applyFill="1">
      <alignment vertical="center"/>
    </xf>
    <xf numFmtId="0" fontId="5" fillId="4" borderId="1" xfId="0" applyFont="1" applyFill="1" applyBorder="1">
      <alignment vertical="center"/>
    </xf>
    <xf numFmtId="0" fontId="14" fillId="0" borderId="0" xfId="0" applyFont="1">
      <alignment vertical="center"/>
    </xf>
    <xf numFmtId="0" fontId="15" fillId="4" borderId="1" xfId="0" applyFont="1" applyFill="1" applyBorder="1">
      <alignment vertical="center"/>
    </xf>
    <xf numFmtId="0" fontId="14" fillId="4" borderId="1" xfId="0" applyFont="1" applyFill="1" applyBorder="1">
      <alignment vertical="center"/>
    </xf>
    <xf numFmtId="0" fontId="14" fillId="0" borderId="0" xfId="0" applyFont="1" applyBorder="1">
      <alignment vertical="center"/>
    </xf>
    <xf numFmtId="0" fontId="14" fillId="0" borderId="0" xfId="0" applyFont="1" applyFill="1">
      <alignment vertical="center"/>
    </xf>
    <xf numFmtId="0" fontId="15" fillId="0" borderId="0" xfId="0" applyFont="1">
      <alignment vertical="center"/>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7" fillId="0" borderId="0" xfId="0" applyFont="1">
      <alignment vertical="center"/>
    </xf>
    <xf numFmtId="0" fontId="16" fillId="4" borderId="1" xfId="0" applyFont="1" applyFill="1" applyBorder="1">
      <alignment vertical="center"/>
    </xf>
    <xf numFmtId="0" fontId="17" fillId="4" borderId="1" xfId="0" applyFont="1" applyFill="1" applyBorder="1">
      <alignment vertical="center"/>
    </xf>
    <xf numFmtId="0" fontId="14" fillId="0" borderId="0" xfId="0" applyFont="1" applyAlignment="1">
      <alignment horizontal="center" vertical="center"/>
    </xf>
    <xf numFmtId="0" fontId="16" fillId="4" borderId="1" xfId="0" applyFont="1" applyFill="1" applyBorder="1" applyAlignment="1">
      <alignment horizontal="center" vertical="center"/>
    </xf>
    <xf numFmtId="0" fontId="15" fillId="5" borderId="0" xfId="0" applyFont="1" applyFill="1" applyBorder="1" applyAlignment="1">
      <alignment horizontal="center" vertical="center"/>
    </xf>
    <xf numFmtId="0" fontId="14" fillId="5" borderId="0" xfId="0" applyFont="1" applyFill="1">
      <alignment vertical="center"/>
    </xf>
    <xf numFmtId="0" fontId="0" fillId="5" borderId="0" xfId="0" applyFill="1">
      <alignment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vertical="top" wrapText="1"/>
    </xf>
    <xf numFmtId="0" fontId="16" fillId="4"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4" fillId="5" borderId="0" xfId="0" applyFont="1" applyFill="1" applyBorder="1">
      <alignment vertical="center"/>
    </xf>
    <xf numFmtId="0" fontId="7" fillId="0" borderId="0" xfId="0" applyFont="1" applyFill="1" applyBorder="1" applyAlignment="1">
      <alignment vertical="center"/>
    </xf>
    <xf numFmtId="0" fontId="12"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5" fillId="0" borderId="0" xfId="0" applyFont="1" applyFill="1" applyBorder="1">
      <alignment vertical="center"/>
    </xf>
    <xf numFmtId="0" fontId="16" fillId="2" borderId="1" xfId="0" applyFont="1" applyFill="1" applyBorder="1" applyAlignment="1">
      <alignment horizontal="justify" vertical="top" wrapText="1"/>
    </xf>
    <xf numFmtId="0" fontId="15" fillId="3" borderId="1" xfId="0" applyFont="1" applyFill="1" applyBorder="1" applyAlignment="1">
      <alignment vertical="center"/>
    </xf>
    <xf numFmtId="0" fontId="15" fillId="4" borderId="13" xfId="0" applyFont="1" applyFill="1" applyBorder="1">
      <alignment vertical="center"/>
    </xf>
    <xf numFmtId="0" fontId="17"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7" fillId="0" borderId="0" xfId="0" applyFont="1" applyFill="1" applyBorder="1">
      <alignment vertical="center"/>
    </xf>
    <xf numFmtId="0" fontId="15" fillId="0" borderId="0" xfId="0" applyFont="1" applyFill="1" applyBorder="1" applyAlignment="1">
      <alignment horizontal="center" vertical="center"/>
    </xf>
    <xf numFmtId="0" fontId="0" fillId="5" borderId="0" xfId="0" applyFill="1" applyBorder="1">
      <alignment vertical="center"/>
    </xf>
    <xf numFmtId="0" fontId="14" fillId="5" borderId="0"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0" borderId="0" xfId="0" applyFont="1" applyAlignment="1">
      <alignment horizontal="center" vertical="center" wrapText="1"/>
    </xf>
    <xf numFmtId="0" fontId="24" fillId="4" borderId="1" xfId="1" applyFill="1" applyBorder="1" applyAlignment="1">
      <alignment horizontal="center" vertical="center" wrapText="1"/>
    </xf>
    <xf numFmtId="0" fontId="0" fillId="4" borderId="0" xfId="0" applyFill="1">
      <alignment vertical="center"/>
    </xf>
    <xf numFmtId="0" fontId="29" fillId="4" borderId="16" xfId="0" applyFont="1" applyFill="1" applyBorder="1" applyAlignment="1">
      <alignment vertical="center" wrapText="1"/>
    </xf>
    <xf numFmtId="0" fontId="29" fillId="4" borderId="18" xfId="0" applyFont="1" applyFill="1" applyBorder="1" applyAlignment="1">
      <alignment horizontal="center" vertical="center" wrapText="1"/>
    </xf>
    <xf numFmtId="0" fontId="29" fillId="4" borderId="15" xfId="0" applyFont="1" applyFill="1" applyBorder="1" applyAlignment="1">
      <alignment vertical="center" wrapText="1"/>
    </xf>
    <xf numFmtId="0" fontId="29" fillId="4" borderId="17" xfId="0" applyFont="1" applyFill="1" applyBorder="1" applyAlignment="1">
      <alignment horizontal="center" vertical="center" wrapText="1"/>
    </xf>
    <xf numFmtId="0" fontId="5" fillId="4" borderId="0" xfId="0" applyFont="1" applyFill="1">
      <alignment vertical="center"/>
    </xf>
    <xf numFmtId="0" fontId="28" fillId="4" borderId="16"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4" fillId="0" borderId="0" xfId="1" applyAlignment="1">
      <alignment horizontal="center" vertical="center"/>
    </xf>
    <xf numFmtId="0" fontId="15" fillId="0" borderId="15" xfId="0" applyFont="1" applyBorder="1" applyAlignment="1">
      <alignment horizontal="center" vertical="center"/>
    </xf>
    <xf numFmtId="0" fontId="22" fillId="0" borderId="13" xfId="0" applyFont="1" applyBorder="1" applyAlignment="1">
      <alignment horizontal="left" vertical="center"/>
    </xf>
    <xf numFmtId="0" fontId="14" fillId="0" borderId="1" xfId="0" applyFont="1" applyBorder="1" applyAlignment="1">
      <alignment horizontal="center" vertical="center"/>
    </xf>
    <xf numFmtId="0" fontId="22" fillId="0" borderId="1" xfId="0" applyFont="1" applyBorder="1" applyAlignment="1">
      <alignment horizontal="left" vertical="center"/>
    </xf>
    <xf numFmtId="0" fontId="22" fillId="0" borderId="14" xfId="0" applyFont="1" applyBorder="1" applyAlignment="1">
      <alignment horizontal="left" vertical="center"/>
    </xf>
    <xf numFmtId="0" fontId="14" fillId="0" borderId="14" xfId="0" applyFont="1" applyBorder="1" applyAlignment="1">
      <alignment horizontal="center" vertical="center"/>
    </xf>
    <xf numFmtId="0" fontId="15" fillId="9" borderId="25" xfId="0" applyFont="1" applyFill="1" applyBorder="1" applyAlignment="1">
      <alignment horizontal="left" vertical="center" wrapText="1"/>
    </xf>
    <xf numFmtId="0" fontId="9" fillId="9" borderId="16" xfId="0" applyFont="1" applyFill="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4" fillId="0" borderId="0" xfId="0" applyFont="1" applyFill="1" applyBorder="1" applyAlignment="1">
      <alignment horizontal="center" vertical="center" wrapText="1"/>
    </xf>
    <xf numFmtId="0" fontId="9" fillId="4" borderId="0" xfId="0" applyFont="1" applyFill="1" applyBorder="1">
      <alignment vertical="center"/>
    </xf>
    <xf numFmtId="0" fontId="8" fillId="4" borderId="0" xfId="0" applyFont="1" applyFill="1" applyBorder="1">
      <alignment vertical="center"/>
    </xf>
    <xf numFmtId="0" fontId="14" fillId="4" borderId="0" xfId="0" applyFont="1" applyFill="1" applyBorder="1">
      <alignment vertical="center"/>
    </xf>
    <xf numFmtId="0" fontId="14" fillId="4" borderId="10" xfId="0" applyFont="1" applyFill="1" applyBorder="1">
      <alignment vertical="center"/>
    </xf>
    <xf numFmtId="0" fontId="14" fillId="0" borderId="0" xfId="0" applyFont="1" applyFill="1" applyBorder="1" applyAlignment="1">
      <alignment horizontal="center" vertical="center"/>
    </xf>
    <xf numFmtId="0" fontId="0" fillId="0" borderId="0" xfId="0" applyAlignment="1">
      <alignment vertical="center" wrapText="1"/>
    </xf>
    <xf numFmtId="0" fontId="17"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24" fillId="4" borderId="1" xfId="1" applyFill="1" applyBorder="1" applyAlignment="1">
      <alignment horizontal="center" vertical="center" wrapText="1"/>
    </xf>
    <xf numFmtId="0" fontId="17" fillId="4" borderId="1" xfId="0" applyFont="1" applyFill="1" applyBorder="1" applyAlignment="1">
      <alignment horizontal="center" vertical="center" wrapText="1"/>
    </xf>
    <xf numFmtId="0" fontId="24" fillId="4" borderId="1" xfId="1" applyFill="1" applyBorder="1">
      <alignment vertical="center"/>
    </xf>
    <xf numFmtId="0" fontId="4" fillId="0" borderId="0" xfId="0" applyFont="1" applyAlignment="1">
      <alignment vertical="center" wrapText="1"/>
    </xf>
    <xf numFmtId="3" fontId="32" fillId="0" borderId="17" xfId="0" applyNumberFormat="1" applyFont="1" applyBorder="1" applyAlignment="1">
      <alignment horizontal="center" vertical="center" wrapText="1"/>
    </xf>
    <xf numFmtId="0" fontId="32" fillId="0" borderId="17" xfId="0" applyFont="1" applyBorder="1" applyAlignment="1">
      <alignment horizontal="center" vertical="center" wrapText="1"/>
    </xf>
    <xf numFmtId="0" fontId="4" fillId="0" borderId="8" xfId="0" applyFont="1" applyBorder="1" applyAlignment="1">
      <alignment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4" fillId="0" borderId="6" xfId="0" applyFont="1" applyBorder="1" applyAlignment="1">
      <alignment vertical="center" wrapText="1"/>
    </xf>
    <xf numFmtId="0" fontId="0" fillId="0" borderId="0" xfId="0" applyBorder="1">
      <alignment vertical="center"/>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3" fontId="25" fillId="0" borderId="0" xfId="0" applyNumberFormat="1" applyFont="1" applyBorder="1" applyAlignment="1">
      <alignment horizontal="right" vertical="center" wrapText="1"/>
    </xf>
    <xf numFmtId="3" fontId="25" fillId="0" borderId="0" xfId="0" applyNumberFormat="1" applyFont="1" applyBorder="1" applyAlignment="1">
      <alignment horizontal="center" vertical="center" wrapText="1"/>
    </xf>
    <xf numFmtId="0" fontId="25" fillId="0" borderId="0" xfId="0"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34" fillId="0" borderId="21"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3" xfId="0" applyFont="1" applyBorder="1" applyAlignment="1">
      <alignment vertical="center" wrapText="1"/>
    </xf>
    <xf numFmtId="0" fontId="35" fillId="0" borderId="23" xfId="0" applyFont="1" applyBorder="1" applyAlignment="1">
      <alignment horizontal="right" vertical="center" wrapText="1"/>
    </xf>
    <xf numFmtId="0" fontId="35" fillId="0" borderId="20"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2" xfId="0" applyFont="1" applyBorder="1" applyAlignment="1">
      <alignment vertical="center" wrapText="1"/>
    </xf>
    <xf numFmtId="0" fontId="35" fillId="0" borderId="22" xfId="0" applyFont="1" applyBorder="1" applyAlignment="1">
      <alignment horizontal="right" vertical="center" wrapText="1"/>
    </xf>
    <xf numFmtId="0" fontId="35" fillId="0" borderId="34"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3" xfId="0" applyFont="1" applyBorder="1" applyAlignment="1">
      <alignment vertical="center" wrapText="1"/>
    </xf>
    <xf numFmtId="0" fontId="35" fillId="0" borderId="33" xfId="0" applyFont="1" applyBorder="1" applyAlignment="1">
      <alignment horizontal="right" vertical="center" wrapText="1"/>
    </xf>
    <xf numFmtId="3" fontId="36" fillId="0" borderId="18" xfId="0" applyNumberFormat="1" applyFont="1" applyBorder="1" applyAlignment="1">
      <alignment horizontal="center" vertical="center" wrapText="1"/>
    </xf>
    <xf numFmtId="0" fontId="35" fillId="0" borderId="18" xfId="0" applyFont="1" applyBorder="1" applyAlignment="1">
      <alignment horizontal="right" vertical="center"/>
    </xf>
    <xf numFmtId="0" fontId="33" fillId="0" borderId="0" xfId="0" applyFont="1" applyAlignment="1">
      <alignment horizontal="left" vertical="center" indent="8"/>
    </xf>
    <xf numFmtId="0" fontId="16" fillId="4" borderId="3" xfId="0" applyFont="1" applyFill="1" applyBorder="1" applyAlignment="1">
      <alignment vertical="center" wrapText="1"/>
    </xf>
    <xf numFmtId="0" fontId="24" fillId="4" borderId="1" xfId="1" applyFill="1" applyBorder="1" applyAlignment="1">
      <alignment vertical="center" wrapText="1"/>
    </xf>
    <xf numFmtId="0" fontId="5" fillId="0" borderId="1" xfId="0" applyFont="1" applyBorder="1" applyAlignment="1">
      <alignment vertical="center"/>
    </xf>
    <xf numFmtId="3" fontId="5" fillId="0" borderId="3" xfId="0" applyNumberFormat="1" applyFont="1" applyBorder="1" applyAlignment="1">
      <alignment horizontal="right" vertical="center" wrapText="1"/>
    </xf>
    <xf numFmtId="0" fontId="5" fillId="0" borderId="1" xfId="0" applyFont="1" applyBorder="1" applyAlignment="1">
      <alignment vertical="center" wrapText="1"/>
    </xf>
    <xf numFmtId="14" fontId="17" fillId="4" borderId="1" xfId="0" applyNumberFormat="1" applyFont="1" applyFill="1" applyBorder="1" applyAlignment="1">
      <alignment horizontal="center" vertical="center" wrapText="1"/>
    </xf>
    <xf numFmtId="0" fontId="41" fillId="14" borderId="17" xfId="0" applyFont="1" applyFill="1" applyBorder="1" applyAlignment="1">
      <alignment horizontal="center" vertical="center"/>
    </xf>
    <xf numFmtId="0" fontId="41" fillId="15" borderId="17" xfId="0" applyFont="1" applyFill="1" applyBorder="1" applyAlignment="1">
      <alignment horizontal="center" vertical="center"/>
    </xf>
    <xf numFmtId="0" fontId="42" fillId="0" borderId="17" xfId="0" applyFont="1" applyBorder="1" applyAlignment="1">
      <alignment horizontal="center" vertical="center"/>
    </xf>
    <xf numFmtId="0" fontId="41" fillId="16" borderId="17" xfId="0" applyFont="1" applyFill="1" applyBorder="1" applyAlignment="1">
      <alignment horizontal="center" vertical="center"/>
    </xf>
    <xf numFmtId="0" fontId="43" fillId="0" borderId="0" xfId="0" applyFont="1" applyFill="1" applyBorder="1" applyAlignment="1">
      <alignment horizontal="center" vertical="center"/>
    </xf>
    <xf numFmtId="0" fontId="38" fillId="0" borderId="0" xfId="0" applyFont="1">
      <alignment vertical="center"/>
    </xf>
    <xf numFmtId="0" fontId="39" fillId="12" borderId="26" xfId="0" applyFont="1" applyFill="1" applyBorder="1" applyAlignment="1">
      <alignment vertical="center"/>
    </xf>
    <xf numFmtId="0" fontId="39" fillId="11" borderId="36" xfId="0" applyFont="1" applyFill="1" applyBorder="1" applyAlignment="1">
      <alignment vertical="center"/>
    </xf>
    <xf numFmtId="0" fontId="39" fillId="11" borderId="32" xfId="0" applyFont="1" applyFill="1" applyBorder="1" applyAlignment="1">
      <alignment vertical="center"/>
    </xf>
    <xf numFmtId="0" fontId="39" fillId="11" borderId="37" xfId="0" applyFont="1" applyFill="1" applyBorder="1" applyAlignment="1">
      <alignment vertical="center"/>
    </xf>
    <xf numFmtId="0" fontId="39" fillId="12" borderId="38" xfId="0" applyFont="1" applyFill="1" applyBorder="1" applyAlignment="1">
      <alignment vertical="center"/>
    </xf>
    <xf numFmtId="0" fontId="39" fillId="12" borderId="39" xfId="0" applyFont="1" applyFill="1" applyBorder="1" applyAlignment="1">
      <alignment vertical="center"/>
    </xf>
    <xf numFmtId="0" fontId="40" fillId="13" borderId="40" xfId="0" applyFont="1" applyFill="1" applyBorder="1" applyAlignment="1">
      <alignment vertical="center"/>
    </xf>
    <xf numFmtId="0" fontId="40" fillId="13" borderId="41" xfId="0" applyFont="1" applyFill="1" applyBorder="1" applyAlignment="1">
      <alignment vertical="center"/>
    </xf>
    <xf numFmtId="0" fontId="40" fillId="13" borderId="42" xfId="0" applyFont="1" applyFill="1" applyBorder="1" applyAlignment="1">
      <alignment vertical="center"/>
    </xf>
    <xf numFmtId="0" fontId="26" fillId="17" borderId="43" xfId="0" applyFont="1" applyFill="1" applyBorder="1" applyAlignment="1">
      <alignment horizontal="center" vertical="center" wrapText="1"/>
    </xf>
    <xf numFmtId="0" fontId="26" fillId="17" borderId="44" xfId="0" applyFont="1" applyFill="1" applyBorder="1" applyAlignment="1">
      <alignment horizontal="center" vertical="center" wrapText="1"/>
    </xf>
    <xf numFmtId="0" fontId="44" fillId="0" borderId="45" xfId="0" applyFont="1" applyBorder="1" applyAlignment="1">
      <alignment horizontal="center" vertical="center"/>
    </xf>
    <xf numFmtId="0" fontId="44" fillId="0" borderId="46" xfId="0" applyFont="1" applyBorder="1" applyAlignment="1">
      <alignment horizontal="center" vertical="center"/>
    </xf>
    <xf numFmtId="0" fontId="24" fillId="0" borderId="0" xfId="1" applyAlignment="1">
      <alignment horizontal="center" vertical="center"/>
    </xf>
    <xf numFmtId="3" fontId="26" fillId="0" borderId="0" xfId="0" applyNumberFormat="1" applyFont="1" applyBorder="1" applyAlignment="1">
      <alignment horizontal="left" vertical="top" wrapText="1"/>
    </xf>
    <xf numFmtId="0" fontId="3" fillId="0" borderId="0" xfId="0" applyFont="1">
      <alignment vertical="center"/>
    </xf>
    <xf numFmtId="0" fontId="3" fillId="0" borderId="0" xfId="0" applyFont="1" applyAlignment="1">
      <alignment horizontal="center" vertical="center"/>
    </xf>
    <xf numFmtId="0" fontId="47" fillId="0" borderId="0" xfId="0" applyFont="1">
      <alignment vertical="center"/>
    </xf>
    <xf numFmtId="0" fontId="46" fillId="0" borderId="0" xfId="0" applyFont="1">
      <alignment vertical="center"/>
    </xf>
    <xf numFmtId="0" fontId="48" fillId="0" borderId="0" xfId="0" applyFont="1">
      <alignment vertical="center"/>
    </xf>
    <xf numFmtId="0" fontId="24" fillId="0" borderId="0" xfId="1">
      <alignment vertic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24" fillId="4" borderId="1" xfId="1" applyFill="1" applyBorder="1" applyAlignment="1">
      <alignment horizontal="center" vertical="center" wrapText="1"/>
    </xf>
    <xf numFmtId="0" fontId="24" fillId="4" borderId="1" xfId="1" applyFill="1" applyBorder="1" applyAlignment="1">
      <alignment horizontal="center" vertical="center" wrapText="1"/>
    </xf>
    <xf numFmtId="0" fontId="17" fillId="4" borderId="1" xfId="0" applyFont="1" applyFill="1" applyBorder="1" applyAlignment="1">
      <alignment horizontal="center" vertical="center"/>
    </xf>
    <xf numFmtId="0" fontId="31" fillId="0" borderId="0" xfId="0" applyFont="1" applyBorder="1" applyAlignment="1">
      <alignment horizontal="center" vertical="center" wrapText="1"/>
    </xf>
    <xf numFmtId="0" fontId="14" fillId="4" borderId="2" xfId="0" applyFont="1" applyFill="1" applyBorder="1" applyAlignment="1">
      <alignment horizontal="center" vertical="center" wrapText="1"/>
    </xf>
    <xf numFmtId="0" fontId="17" fillId="4" borderId="1" xfId="0" applyFont="1" applyFill="1" applyBorder="1" applyAlignment="1">
      <alignment horizontal="center" vertical="center"/>
    </xf>
    <xf numFmtId="0" fontId="32" fillId="0" borderId="15" xfId="0" applyFont="1" applyBorder="1" applyAlignment="1">
      <alignment horizontal="center" vertical="center" wrapText="1"/>
    </xf>
    <xf numFmtId="3" fontId="32" fillId="0" borderId="15" xfId="0" applyNumberFormat="1" applyFont="1" applyBorder="1" applyAlignment="1">
      <alignment horizontal="center" vertical="center" wrapText="1"/>
    </xf>
    <xf numFmtId="3" fontId="32" fillId="0" borderId="16" xfId="0" applyNumberFormat="1" applyFont="1" applyBorder="1" applyAlignment="1">
      <alignment horizontal="center" vertical="center" wrapText="1"/>
    </xf>
    <xf numFmtId="0" fontId="18" fillId="3" borderId="8" xfId="0" applyFont="1" applyFill="1" applyBorder="1" applyAlignment="1">
      <alignment vertical="center"/>
    </xf>
    <xf numFmtId="0" fontId="18" fillId="3" borderId="12" xfId="0" applyFont="1" applyFill="1" applyBorder="1" applyAlignment="1">
      <alignment vertical="center"/>
    </xf>
    <xf numFmtId="0" fontId="18" fillId="5" borderId="0" xfId="0" applyFont="1" applyFill="1" applyBorder="1" applyAlignment="1">
      <alignment vertical="center"/>
    </xf>
    <xf numFmtId="3" fontId="35" fillId="0" borderId="23" xfId="0" applyNumberFormat="1" applyFont="1" applyBorder="1" applyAlignment="1">
      <alignment horizontal="right" vertical="center" wrapText="1"/>
    </xf>
    <xf numFmtId="0" fontId="2" fillId="0" borderId="0" xfId="0" applyFont="1">
      <alignment vertical="center"/>
    </xf>
    <xf numFmtId="0" fontId="2" fillId="0" borderId="23" xfId="0" applyFont="1" applyBorder="1" applyAlignment="1">
      <alignment wrapText="1"/>
    </xf>
    <xf numFmtId="3" fontId="35" fillId="0" borderId="22" xfId="0" applyNumberFormat="1" applyFont="1" applyBorder="1" applyAlignment="1">
      <alignment horizontal="right" vertical="center" wrapText="1"/>
    </xf>
    <xf numFmtId="0" fontId="35" fillId="0" borderId="47" xfId="0" applyFont="1" applyBorder="1" applyAlignment="1">
      <alignment horizontal="center" vertical="center" wrapText="1"/>
    </xf>
    <xf numFmtId="0" fontId="2" fillId="0" borderId="22" xfId="0" applyFont="1" applyBorder="1" applyAlignment="1">
      <alignment vertical="top" wrapText="1"/>
    </xf>
    <xf numFmtId="0" fontId="35" fillId="0" borderId="17" xfId="0" applyFont="1" applyBorder="1" applyAlignment="1">
      <alignment horizontal="right" vertical="center" wrapText="1"/>
    </xf>
    <xf numFmtId="0" fontId="2" fillId="0" borderId="23" xfId="0" applyFont="1" applyBorder="1" applyAlignment="1">
      <alignment vertical="top" wrapText="1"/>
    </xf>
    <xf numFmtId="3" fontId="35" fillId="0" borderId="33" xfId="0" applyNumberFormat="1" applyFont="1" applyBorder="1" applyAlignment="1">
      <alignment horizontal="right" vertical="center" wrapText="1"/>
    </xf>
    <xf numFmtId="164" fontId="5" fillId="0" borderId="0" xfId="2" applyFont="1" applyAlignment="1">
      <alignment vertical="center"/>
    </xf>
    <xf numFmtId="16" fontId="14" fillId="4" borderId="1" xfId="0" applyNumberFormat="1" applyFont="1" applyFill="1" applyBorder="1" applyAlignment="1">
      <alignment horizontal="center" vertical="center"/>
    </xf>
    <xf numFmtId="0" fontId="50" fillId="0" borderId="0" xfId="0" applyFont="1" applyAlignment="1">
      <alignment vertical="center"/>
    </xf>
    <xf numFmtId="0" fontId="50" fillId="0" borderId="0" xfId="0" applyFont="1" applyAlignment="1">
      <alignment horizontal="center"/>
    </xf>
    <xf numFmtId="0" fontId="1" fillId="0" borderId="0" xfId="0" applyFont="1">
      <alignment vertical="center"/>
    </xf>
    <xf numFmtId="0" fontId="51" fillId="0" borderId="0" xfId="1" applyFont="1">
      <alignment vertical="center"/>
    </xf>
    <xf numFmtId="0" fontId="52" fillId="3" borderId="1" xfId="0" applyFont="1" applyFill="1" applyBorder="1" applyAlignment="1">
      <alignment horizontal="center" vertical="center" wrapText="1"/>
    </xf>
    <xf numFmtId="0" fontId="15" fillId="4" borderId="0" xfId="0" applyFont="1" applyFill="1" applyBorder="1" applyAlignment="1">
      <alignment horizontal="center" vertical="center"/>
    </xf>
    <xf numFmtId="3" fontId="32" fillId="7" borderId="0" xfId="0" applyNumberFormat="1" applyFont="1" applyFill="1" applyBorder="1" applyAlignment="1">
      <alignment horizontal="center" vertical="center" wrapText="1"/>
    </xf>
    <xf numFmtId="0" fontId="32" fillId="0" borderId="0" xfId="0" applyFont="1" applyBorder="1" applyAlignment="1">
      <alignment horizontal="center" vertical="center" wrapText="1"/>
    </xf>
    <xf numFmtId="0" fontId="24" fillId="0" borderId="0" xfId="1" applyBorder="1" applyAlignment="1">
      <alignment horizontal="center" vertical="center"/>
    </xf>
    <xf numFmtId="0" fontId="14" fillId="4" borderId="0" xfId="0" applyFont="1" applyFill="1" applyBorder="1" applyAlignment="1">
      <alignment horizontal="center" vertical="center"/>
    </xf>
    <xf numFmtId="164" fontId="5" fillId="0" borderId="1" xfId="2" applyFont="1" applyBorder="1" applyAlignment="1">
      <alignment vertical="center" wrapText="1"/>
    </xf>
    <xf numFmtId="0" fontId="29" fillId="5" borderId="0" xfId="0" applyFont="1" applyFill="1" applyBorder="1" applyAlignment="1">
      <alignment vertical="center" wrapText="1"/>
    </xf>
    <xf numFmtId="0" fontId="29" fillId="5" borderId="0" xfId="0" applyFont="1" applyFill="1" applyBorder="1" applyAlignment="1">
      <alignment horizontal="center" vertical="center" wrapText="1"/>
    </xf>
    <xf numFmtId="0" fontId="24" fillId="0" borderId="25" xfId="1" applyBorder="1" applyAlignment="1">
      <alignment horizontal="center" vertical="center"/>
    </xf>
    <xf numFmtId="0" fontId="24" fillId="0" borderId="18" xfId="1" applyBorder="1" applyAlignment="1">
      <alignment horizontal="center" vertical="center"/>
    </xf>
    <xf numFmtId="0" fontId="30" fillId="8" borderId="25" xfId="0" applyFont="1" applyFill="1" applyBorder="1" applyAlignment="1">
      <alignment horizontal="center" vertical="center"/>
    </xf>
    <xf numFmtId="0" fontId="30" fillId="8" borderId="26" xfId="0" applyFont="1" applyFill="1" applyBorder="1" applyAlignment="1">
      <alignment horizontal="center" vertical="center"/>
    </xf>
    <xf numFmtId="0" fontId="30" fillId="8" borderId="18" xfId="0" applyFont="1" applyFill="1" applyBorder="1" applyAlignment="1">
      <alignment horizontal="center" vertical="center"/>
    </xf>
    <xf numFmtId="0" fontId="30" fillId="8" borderId="27" xfId="0" applyFont="1" applyFill="1" applyBorder="1" applyAlignment="1">
      <alignment horizontal="center" vertical="center"/>
    </xf>
    <xf numFmtId="0" fontId="30" fillId="8" borderId="28" xfId="0" applyFont="1" applyFill="1" applyBorder="1" applyAlignment="1">
      <alignment horizontal="center" vertical="center"/>
    </xf>
    <xf numFmtId="0" fontId="15" fillId="8" borderId="25" xfId="0" applyFont="1" applyFill="1" applyBorder="1" applyAlignment="1">
      <alignment horizontal="center" vertical="center"/>
    </xf>
    <xf numFmtId="0" fontId="15" fillId="8" borderId="18" xfId="0" applyFont="1" applyFill="1" applyBorder="1" applyAlignment="1">
      <alignment horizontal="center" vertical="center"/>
    </xf>
    <xf numFmtId="0" fontId="15" fillId="8" borderId="25"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3" xfId="0" applyFont="1" applyFill="1" applyBorder="1" applyAlignment="1">
      <alignment horizontal="center" vertical="center"/>
    </xf>
    <xf numFmtId="0" fontId="24" fillId="4" borderId="1" xfId="1" applyFill="1" applyBorder="1" applyAlignment="1">
      <alignment horizontal="center" vertical="center" wrapText="1"/>
    </xf>
    <xf numFmtId="0" fontId="15" fillId="4" borderId="1" xfId="0" applyFont="1" applyFill="1" applyBorder="1" applyAlignment="1">
      <alignment horizontal="center" vertical="center" wrapText="1"/>
    </xf>
    <xf numFmtId="3" fontId="26" fillId="0" borderId="0" xfId="0" applyNumberFormat="1" applyFont="1" applyBorder="1" applyAlignment="1">
      <alignment horizontal="center" vertical="center" wrapText="1"/>
    </xf>
    <xf numFmtId="0" fontId="31" fillId="0" borderId="14" xfId="0" applyFont="1" applyBorder="1" applyAlignment="1">
      <alignment horizontal="center" vertical="center" wrapText="1"/>
    </xf>
    <xf numFmtId="0" fontId="31" fillId="10" borderId="8"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31" fillId="10" borderId="9" xfId="0" applyFont="1" applyFill="1" applyBorder="1" applyAlignment="1">
      <alignment horizontal="center" vertical="center" wrapText="1"/>
    </xf>
    <xf numFmtId="0" fontId="9" fillId="2" borderId="0" xfId="0" applyFont="1" applyFill="1" applyAlignment="1">
      <alignment horizontal="center" vertical="center"/>
    </xf>
    <xf numFmtId="0" fontId="5" fillId="2" borderId="0" xfId="0" applyFont="1" applyFill="1" applyAlignment="1">
      <alignment horizontal="center" vertical="center"/>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31" fillId="0" borderId="0"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3" fontId="32" fillId="7" borderId="25" xfId="0" applyNumberFormat="1" applyFont="1" applyFill="1" applyBorder="1" applyAlignment="1">
      <alignment horizontal="center" vertical="center" wrapText="1"/>
    </xf>
    <xf numFmtId="3" fontId="32" fillId="7" borderId="18" xfId="0" applyNumberFormat="1" applyFont="1" applyFill="1" applyBorder="1" applyAlignment="1">
      <alignment horizontal="center" vertical="center" wrapText="1"/>
    </xf>
    <xf numFmtId="0" fontId="32" fillId="0" borderId="25" xfId="0" applyFont="1" applyBorder="1" applyAlignment="1">
      <alignment horizontal="center" vertical="center" wrapText="1"/>
    </xf>
    <xf numFmtId="0" fontId="32" fillId="0" borderId="18" xfId="0" applyFont="1" applyBorder="1" applyAlignment="1">
      <alignment horizontal="center" vertical="center" wrapText="1"/>
    </xf>
    <xf numFmtId="0" fontId="16" fillId="4" borderId="1" xfId="0" applyFont="1" applyFill="1" applyBorder="1" applyAlignment="1">
      <alignment horizontal="center" vertical="top" wrapText="1"/>
    </xf>
    <xf numFmtId="0" fontId="45" fillId="4" borderId="2" xfId="0" applyFont="1" applyFill="1" applyBorder="1" applyAlignment="1">
      <alignment horizontal="left" vertical="top" wrapText="1"/>
    </xf>
    <xf numFmtId="0" fontId="45" fillId="4" borderId="3" xfId="0" applyFont="1" applyFill="1" applyBorder="1" applyAlignment="1">
      <alignment horizontal="left" vertical="top" wrapText="1"/>
    </xf>
    <xf numFmtId="0" fontId="15"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45" fillId="4" borderId="1" xfId="0" applyFont="1" applyFill="1" applyBorder="1" applyAlignment="1">
      <alignment horizontal="center" vertical="top" wrapText="1"/>
    </xf>
    <xf numFmtId="9" fontId="16" fillId="4" borderId="2" xfId="0" applyNumberFormat="1" applyFont="1" applyFill="1" applyBorder="1" applyAlignment="1">
      <alignment horizontal="center" vertical="center" wrapText="1"/>
    </xf>
    <xf numFmtId="9" fontId="16" fillId="4" borderId="7" xfId="0" applyNumberFormat="1" applyFont="1" applyFill="1" applyBorder="1" applyAlignment="1">
      <alignment horizontal="center" vertical="center" wrapText="1"/>
    </xf>
    <xf numFmtId="9" fontId="16" fillId="4" borderId="3"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3" borderId="1" xfId="0" applyFont="1" applyFill="1" applyBorder="1" applyAlignment="1">
      <alignment horizontal="center" vertical="top"/>
    </xf>
    <xf numFmtId="0" fontId="16" fillId="3" borderId="1" xfId="0" applyFont="1" applyFill="1" applyBorder="1" applyAlignment="1">
      <alignment horizontal="center" vertical="top" wrapText="1"/>
    </xf>
    <xf numFmtId="0" fontId="14"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1" fillId="2" borderId="0" xfId="0" applyFont="1" applyFill="1" applyAlignment="1">
      <alignment horizontal="center" vertical="center"/>
    </xf>
    <xf numFmtId="0" fontId="18" fillId="3" borderId="0" xfId="0" applyFont="1" applyFill="1" applyAlignment="1">
      <alignment horizontal="center" vertical="center"/>
    </xf>
    <xf numFmtId="0" fontId="14" fillId="4" borderId="8"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6" fillId="2" borderId="8" xfId="0" applyFont="1" applyFill="1" applyBorder="1" applyAlignment="1">
      <alignment horizontal="center" vertical="top" wrapText="1"/>
    </xf>
    <xf numFmtId="0" fontId="16" fillId="2" borderId="9" xfId="0" applyFont="1" applyFill="1" applyBorder="1" applyAlignment="1">
      <alignment horizontal="center" vertical="top" wrapText="1"/>
    </xf>
    <xf numFmtId="0" fontId="15" fillId="2" borderId="1" xfId="0" applyFont="1" applyFill="1" applyBorder="1" applyAlignment="1">
      <alignment horizontal="center" vertical="center"/>
    </xf>
    <xf numFmtId="0" fontId="23" fillId="6" borderId="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24" fillId="4" borderId="7" xfId="1" applyFill="1" applyBorder="1" applyAlignment="1">
      <alignment horizontal="center" vertical="center"/>
    </xf>
    <xf numFmtId="0" fontId="11" fillId="4" borderId="7" xfId="0" applyFont="1" applyFill="1" applyBorder="1" applyAlignment="1">
      <alignment horizontal="center" vertical="center"/>
    </xf>
    <xf numFmtId="0" fontId="11" fillId="4" borderId="3" xfId="0" applyFont="1" applyFill="1" applyBorder="1" applyAlignment="1">
      <alignment horizontal="center" vertical="center"/>
    </xf>
    <xf numFmtId="0" fontId="24" fillId="4" borderId="6" xfId="1" applyFill="1" applyBorder="1" applyAlignment="1">
      <alignment horizontal="center" vertical="center" wrapText="1"/>
    </xf>
    <xf numFmtId="0" fontId="22" fillId="4"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0" xfId="0" applyFont="1" applyFill="1" applyAlignment="1">
      <alignment horizontal="center" vertical="center" wrapText="1"/>
    </xf>
    <xf numFmtId="0" fontId="16" fillId="3" borderId="11"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8" fillId="3" borderId="13" xfId="0" applyFont="1" applyFill="1" applyBorder="1" applyAlignment="1">
      <alignment horizontal="center" vertical="center"/>
    </xf>
    <xf numFmtId="0" fontId="18" fillId="3" borderId="4"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0" xfId="0" applyFont="1" applyFill="1" applyBorder="1" applyAlignment="1">
      <alignment horizontal="center" vertical="center"/>
    </xf>
    <xf numFmtId="0" fontId="37" fillId="3" borderId="4" xfId="0" applyFont="1" applyFill="1" applyBorder="1" applyAlignment="1">
      <alignment horizontal="center" vertical="center"/>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8" xfId="0" applyFont="1" applyBorder="1" applyAlignment="1">
      <alignment horizontal="center" vertical="center" wrapText="1"/>
    </xf>
    <xf numFmtId="0" fontId="32" fillId="0" borderId="48"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17" xfId="0" applyFont="1" applyBorder="1" applyAlignment="1">
      <alignment horizontal="center" vertical="center" wrapText="1"/>
    </xf>
    <xf numFmtId="3" fontId="35" fillId="0" borderId="35" xfId="0" applyNumberFormat="1" applyFont="1" applyBorder="1" applyAlignment="1">
      <alignment horizontal="right" vertical="center" wrapText="1"/>
    </xf>
    <xf numFmtId="3" fontId="35" fillId="0" borderId="34" xfId="0" applyNumberFormat="1" applyFont="1" applyBorder="1" applyAlignment="1">
      <alignment horizontal="right" vertical="center" wrapText="1"/>
    </xf>
    <xf numFmtId="3" fontId="35" fillId="0" borderId="20" xfId="0" applyNumberFormat="1" applyFont="1" applyBorder="1" applyAlignment="1">
      <alignment horizontal="right" vertical="center" wrapText="1"/>
    </xf>
    <xf numFmtId="0" fontId="36" fillId="0" borderId="25" xfId="0" applyFont="1" applyBorder="1" applyAlignment="1">
      <alignment vertical="center" wrapText="1"/>
    </xf>
    <xf numFmtId="0" fontId="36" fillId="0" borderId="26" xfId="0" applyFont="1" applyBorder="1" applyAlignment="1">
      <alignment vertical="center" wrapText="1"/>
    </xf>
    <xf numFmtId="0" fontId="36" fillId="0" borderId="24" xfId="0" applyFont="1" applyBorder="1" applyAlignment="1">
      <alignment vertical="center" wrapText="1"/>
    </xf>
    <xf numFmtId="0" fontId="18" fillId="3" borderId="2"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 xfId="0" applyFont="1" applyFill="1" applyBorder="1" applyAlignment="1">
      <alignment horizontal="center" vertical="center"/>
    </xf>
    <xf numFmtId="3" fontId="32" fillId="7" borderId="26" xfId="0" applyNumberFormat="1"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7" fillId="4" borderId="2" xfId="1" applyFont="1" applyFill="1" applyBorder="1" applyAlignment="1">
      <alignment horizontal="center" vertical="center" wrapText="1"/>
    </xf>
    <xf numFmtId="0" fontId="27" fillId="4" borderId="7" xfId="1" applyFont="1" applyFill="1" applyBorder="1" applyAlignment="1">
      <alignment horizontal="center" vertical="center" wrapText="1"/>
    </xf>
    <xf numFmtId="0" fontId="27" fillId="4" borderId="3" xfId="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xf>
    <xf numFmtId="0" fontId="16" fillId="4" borderId="7" xfId="0" applyFont="1" applyFill="1" applyBorder="1" applyAlignment="1">
      <alignment horizontal="center" vertical="center" wrapText="1"/>
    </xf>
    <xf numFmtId="0" fontId="19" fillId="3" borderId="6" xfId="0" applyFont="1" applyFill="1" applyBorder="1" applyAlignment="1">
      <alignment horizontal="center" vertical="center"/>
    </xf>
    <xf numFmtId="0" fontId="19"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0" xfId="0" applyFont="1" applyFill="1" applyBorder="1" applyAlignment="1">
      <alignment horizontal="center" vertical="center"/>
    </xf>
    <xf numFmtId="0" fontId="20" fillId="3" borderId="1" xfId="0" applyFont="1" applyFill="1" applyBorder="1" applyAlignment="1">
      <alignment horizontal="center" vertical="center"/>
    </xf>
    <xf numFmtId="0" fontId="16" fillId="4" borderId="1" xfId="0" applyFont="1" applyFill="1" applyBorder="1" applyAlignment="1">
      <alignment horizontal="center" vertical="center"/>
    </xf>
    <xf numFmtId="0" fontId="13" fillId="3" borderId="1" xfId="0" applyFont="1" applyFill="1" applyBorder="1" applyAlignment="1">
      <alignment horizontal="center" vertical="center"/>
    </xf>
    <xf numFmtId="0" fontId="10" fillId="2" borderId="0" xfId="0" applyFont="1" applyFill="1" applyAlignment="1">
      <alignment horizontal="center" vertical="center"/>
    </xf>
    <xf numFmtId="0" fontId="15" fillId="4" borderId="14" xfId="0" applyFont="1" applyFill="1" applyBorder="1" applyAlignment="1">
      <alignment horizontal="center" vertical="center"/>
    </xf>
    <xf numFmtId="0" fontId="17" fillId="4" borderId="1" xfId="0" applyFont="1" applyFill="1" applyBorder="1" applyAlignment="1">
      <alignment horizontal="center" vertical="center"/>
    </xf>
    <xf numFmtId="9" fontId="16" fillId="4" borderId="1" xfId="0" applyNumberFormat="1" applyFont="1" applyFill="1" applyBorder="1" applyAlignment="1">
      <alignment horizontal="center" vertical="center" wrapText="1"/>
    </xf>
    <xf numFmtId="0" fontId="24" fillId="4" borderId="2" xfId="1" applyFill="1" applyBorder="1" applyAlignment="1">
      <alignment horizontal="left" vertical="center" wrapText="1"/>
    </xf>
    <xf numFmtId="0" fontId="24" fillId="4" borderId="7" xfId="1" applyFill="1" applyBorder="1" applyAlignment="1">
      <alignment horizontal="left" vertical="center" wrapText="1"/>
    </xf>
    <xf numFmtId="0" fontId="24" fillId="4" borderId="3" xfId="1" applyFill="1" applyBorder="1" applyAlignment="1">
      <alignment horizontal="left" vertical="center" wrapText="1"/>
    </xf>
    <xf numFmtId="0" fontId="14" fillId="4" borderId="2" xfId="0" applyFont="1" applyFill="1" applyBorder="1" applyAlignment="1">
      <alignment horizontal="left" vertical="center"/>
    </xf>
    <xf numFmtId="0" fontId="14" fillId="4" borderId="7" xfId="0" applyFont="1" applyFill="1" applyBorder="1" applyAlignment="1">
      <alignment horizontal="left" vertical="center"/>
    </xf>
    <xf numFmtId="0" fontId="14" fillId="4" borderId="3" xfId="0" applyFont="1" applyFill="1" applyBorder="1" applyAlignment="1">
      <alignment horizontal="left" vertical="center"/>
    </xf>
    <xf numFmtId="0" fontId="24" fillId="4" borderId="2" xfId="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9" fillId="3" borderId="0" xfId="0" applyFont="1" applyFill="1" applyAlignment="1">
      <alignment horizontal="center" vertical="center"/>
    </xf>
    <xf numFmtId="0" fontId="16" fillId="4" borderId="2" xfId="0" applyFont="1" applyFill="1" applyBorder="1" applyAlignment="1">
      <alignment horizontal="center" wrapText="1"/>
    </xf>
    <xf numFmtId="0" fontId="16" fillId="4" borderId="7" xfId="0" applyFont="1" applyFill="1" applyBorder="1" applyAlignment="1">
      <alignment horizontal="center" wrapText="1"/>
    </xf>
    <xf numFmtId="0" fontId="6" fillId="2" borderId="6" xfId="0" applyFont="1" applyFill="1" applyBorder="1" applyAlignment="1">
      <alignment horizontal="center" vertical="center"/>
    </xf>
    <xf numFmtId="0" fontId="41" fillId="13" borderId="2" xfId="0" applyFont="1" applyFill="1" applyBorder="1" applyAlignment="1">
      <alignment horizontal="center" vertical="center"/>
    </xf>
    <xf numFmtId="0" fontId="41" fillId="13" borderId="3" xfId="0" applyFont="1" applyFill="1" applyBorder="1" applyAlignment="1">
      <alignment horizontal="center" vertical="center"/>
    </xf>
    <xf numFmtId="0" fontId="15" fillId="4" borderId="7" xfId="0" applyFont="1" applyFill="1" applyBorder="1" applyAlignment="1">
      <alignment horizontal="center" vertical="center" wrapText="1"/>
    </xf>
    <xf numFmtId="0" fontId="9" fillId="2" borderId="0" xfId="0" applyFont="1" applyFill="1" applyAlignment="1">
      <alignment horizontal="center" vertical="top" wrapText="1"/>
    </xf>
    <xf numFmtId="0" fontId="26" fillId="17" borderId="2" xfId="0" applyFont="1" applyFill="1" applyBorder="1" applyAlignment="1">
      <alignment horizontal="center" vertical="center" wrapText="1"/>
    </xf>
    <xf numFmtId="0" fontId="26" fillId="17" borderId="3" xfId="0" applyFont="1" applyFill="1" applyBorder="1" applyAlignment="1">
      <alignment horizontal="center" vertical="center" wrapText="1"/>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53" fillId="13" borderId="2" xfId="0" applyFont="1" applyFill="1" applyBorder="1" applyAlignment="1">
      <alignment horizontal="center" vertical="center" wrapText="1"/>
    </xf>
    <xf numFmtId="0" fontId="53" fillId="13" borderId="3" xfId="0" applyFont="1" applyFill="1" applyBorder="1" applyAlignment="1">
      <alignment horizontal="center" vertical="center" wrapText="1"/>
    </xf>
    <xf numFmtId="0" fontId="41" fillId="13" borderId="2" xfId="0" applyFont="1" applyFill="1" applyBorder="1" applyAlignment="1">
      <alignment horizontal="center" vertical="center" wrapText="1"/>
    </xf>
    <xf numFmtId="0" fontId="41" fillId="13" borderId="3" xfId="0" applyFont="1" applyFill="1" applyBorder="1" applyAlignment="1">
      <alignment horizontal="center" vertical="center" wrapText="1"/>
    </xf>
    <xf numFmtId="0" fontId="41" fillId="14" borderId="29" xfId="0" applyFont="1" applyFill="1" applyBorder="1" applyAlignment="1">
      <alignment horizontal="center" vertical="center"/>
    </xf>
    <xf numFmtId="0" fontId="41" fillId="14" borderId="8" xfId="0" applyFont="1" applyFill="1" applyBorder="1" applyAlignment="1">
      <alignment horizontal="center" vertical="center"/>
    </xf>
    <xf numFmtId="0" fontId="41" fillId="14" borderId="10" xfId="0" applyFont="1"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cellXfs>
  <cellStyles count="3">
    <cellStyle name="Hipervínculo" xfId="1" builtinId="8"/>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a:t>tercer</a:t>
            </a:r>
            <a:r>
              <a:rPr lang="es-PY" baseline="0"/>
              <a:t> </a:t>
            </a:r>
          </a:p>
          <a:p>
            <a:pPr>
              <a:defRPr/>
            </a:pPr>
            <a:r>
              <a:rPr lang="es-PY" baseline="0"/>
              <a:t>trimestre 2022</a:t>
            </a:r>
            <a:endParaRPr lang="es-PY"/>
          </a:p>
        </c:rich>
      </c:tx>
      <c:layout/>
      <c:overlay val="0"/>
    </c:title>
    <c:autoTitleDeleted val="0"/>
    <c:plotArea>
      <c:layout/>
      <c:barChart>
        <c:barDir val="col"/>
        <c:grouping val="stacked"/>
        <c:varyColors val="0"/>
        <c:ser>
          <c:idx val="0"/>
          <c:order val="0"/>
          <c:invertIfNegative val="0"/>
          <c:val>
            <c:numRef>
              <c:f>Hoja1!$D$328:$F$328</c:f>
              <c:numCache>
                <c:formatCode>General</c:formatCode>
                <c:ptCount val="3"/>
                <c:pt idx="0">
                  <c:v>62</c:v>
                </c:pt>
                <c:pt idx="1">
                  <c:v>36</c:v>
                </c:pt>
                <c:pt idx="2">
                  <c:v>38</c:v>
                </c:pt>
              </c:numCache>
            </c:numRef>
          </c:val>
        </c:ser>
        <c:dLbls>
          <c:showLegendKey val="0"/>
          <c:showVal val="1"/>
          <c:showCatName val="0"/>
          <c:showSerName val="0"/>
          <c:showPercent val="0"/>
          <c:showBubbleSize val="0"/>
        </c:dLbls>
        <c:gapWidth val="95"/>
        <c:overlap val="100"/>
        <c:axId val="99145216"/>
        <c:axId val="99146752"/>
      </c:barChart>
      <c:catAx>
        <c:axId val="99145216"/>
        <c:scaling>
          <c:orientation val="minMax"/>
        </c:scaling>
        <c:delete val="0"/>
        <c:axPos val="b"/>
        <c:majorTickMark val="none"/>
        <c:minorTickMark val="none"/>
        <c:tickLblPos val="nextTo"/>
        <c:crossAx val="99146752"/>
        <c:crosses val="autoZero"/>
        <c:auto val="1"/>
        <c:lblAlgn val="ctr"/>
        <c:lblOffset val="100"/>
        <c:noMultiLvlLbl val="0"/>
      </c:catAx>
      <c:valAx>
        <c:axId val="99146752"/>
        <c:scaling>
          <c:orientation val="minMax"/>
        </c:scaling>
        <c:delete val="1"/>
        <c:axPos val="l"/>
        <c:numFmt formatCode="General" sourceLinked="1"/>
        <c:majorTickMark val="out"/>
        <c:minorTickMark val="none"/>
        <c:tickLblPos val="nextTo"/>
        <c:crossAx val="9914521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stacked"/>
        <c:varyColors val="0"/>
        <c:ser>
          <c:idx val="0"/>
          <c:order val="0"/>
          <c:invertIfNegative val="0"/>
          <c:dLbls>
            <c:delete val="1"/>
          </c:dLbls>
          <c:val>
            <c:numRef>
              <c:f>Hoja1!$B$100:$J$100</c:f>
              <c:numCache>
                <c:formatCode>General</c:formatCode>
                <c:ptCount val="9"/>
                <c:pt idx="0">
                  <c:v>0</c:v>
                </c:pt>
                <c:pt idx="1">
                  <c:v>0</c:v>
                </c:pt>
                <c:pt idx="2">
                  <c:v>0</c:v>
                </c:pt>
                <c:pt idx="3">
                  <c:v>0</c:v>
                </c:pt>
                <c:pt idx="4">
                  <c:v>0</c:v>
                </c:pt>
                <c:pt idx="5">
                  <c:v>0</c:v>
                </c:pt>
                <c:pt idx="6">
                  <c:v>0</c:v>
                </c:pt>
                <c:pt idx="7">
                  <c:v>0</c:v>
                </c:pt>
              </c:numCache>
            </c:numRef>
          </c:val>
        </c:ser>
        <c:ser>
          <c:idx val="1"/>
          <c:order val="1"/>
          <c:invertIfNegative val="0"/>
          <c:val>
            <c:numRef>
              <c:f>Hoja1!$B$101:$J$101</c:f>
              <c:numCache>
                <c:formatCode>General</c:formatCode>
                <c:ptCount val="9"/>
                <c:pt idx="0">
                  <c:v>13</c:v>
                </c:pt>
                <c:pt idx="1">
                  <c:v>0</c:v>
                </c:pt>
                <c:pt idx="2">
                  <c:v>29</c:v>
                </c:pt>
                <c:pt idx="3">
                  <c:v>3</c:v>
                </c:pt>
                <c:pt idx="4">
                  <c:v>9</c:v>
                </c:pt>
                <c:pt idx="5">
                  <c:v>204</c:v>
                </c:pt>
                <c:pt idx="6">
                  <c:v>115</c:v>
                </c:pt>
                <c:pt idx="7">
                  <c:v>11</c:v>
                </c:pt>
              </c:numCache>
            </c:numRef>
          </c:val>
        </c:ser>
        <c:dLbls>
          <c:showLegendKey val="0"/>
          <c:showVal val="1"/>
          <c:showCatName val="0"/>
          <c:showSerName val="0"/>
          <c:showPercent val="0"/>
          <c:showBubbleSize val="0"/>
        </c:dLbls>
        <c:gapWidth val="150"/>
        <c:shape val="box"/>
        <c:axId val="99967744"/>
        <c:axId val="99969280"/>
        <c:axId val="0"/>
      </c:bar3DChart>
      <c:catAx>
        <c:axId val="99967744"/>
        <c:scaling>
          <c:orientation val="minMax"/>
        </c:scaling>
        <c:delete val="1"/>
        <c:axPos val="b"/>
        <c:majorTickMark val="out"/>
        <c:minorTickMark val="none"/>
        <c:tickLblPos val="nextTo"/>
        <c:crossAx val="99969280"/>
        <c:crosses val="autoZero"/>
        <c:auto val="1"/>
        <c:lblAlgn val="ctr"/>
        <c:lblOffset val="100"/>
        <c:noMultiLvlLbl val="0"/>
      </c:catAx>
      <c:valAx>
        <c:axId val="99969280"/>
        <c:scaling>
          <c:orientation val="minMax"/>
        </c:scaling>
        <c:delete val="0"/>
        <c:axPos val="l"/>
        <c:majorGridlines/>
        <c:numFmt formatCode="General" sourceLinked="1"/>
        <c:majorTickMark val="out"/>
        <c:minorTickMark val="none"/>
        <c:tickLblPos val="nextTo"/>
        <c:crossAx val="9996774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layout/>
      <c:overlay val="0"/>
    </c:title>
    <c:autoTitleDeleted val="0"/>
    <c:plotArea>
      <c:layout/>
      <c:barChart>
        <c:barDir val="col"/>
        <c:grouping val="clustered"/>
        <c:varyColors val="0"/>
        <c:ser>
          <c:idx val="0"/>
          <c:order val="0"/>
          <c:invertIfNegative val="0"/>
          <c:cat>
            <c:strRef>
              <c:f>Hoja1!$C$133:$C$135</c:f>
              <c:strCache>
                <c:ptCount val="3"/>
                <c:pt idx="0">
                  <c:v>I.D. ADJUDICADO</c:v>
                </c:pt>
                <c:pt idx="1">
                  <c:v>I.D. FINIQUITADO</c:v>
                </c:pt>
                <c:pt idx="2">
                  <c:v>EN EVALUACION</c:v>
                </c:pt>
              </c:strCache>
            </c:strRef>
          </c:cat>
          <c:val>
            <c:numRef>
              <c:f>Hoja1!$D$133:$D$135</c:f>
              <c:numCache>
                <c:formatCode>#,##0</c:formatCode>
                <c:ptCount val="3"/>
                <c:pt idx="0">
                  <c:v>76960799</c:v>
                </c:pt>
                <c:pt idx="1">
                  <c:v>23805200</c:v>
                </c:pt>
                <c:pt idx="2" formatCode="_ * #,##0_ ;_ * \-#,##0_ ;_ * &quot;-&quot;_ ;_ @_ ">
                  <c:v>192150003</c:v>
                </c:pt>
              </c:numCache>
            </c:numRef>
          </c:val>
        </c:ser>
        <c:dLbls>
          <c:showLegendKey val="0"/>
          <c:showVal val="1"/>
          <c:showCatName val="0"/>
          <c:showSerName val="0"/>
          <c:showPercent val="0"/>
          <c:showBubbleSize val="0"/>
        </c:dLbls>
        <c:gapWidth val="150"/>
        <c:overlap val="-25"/>
        <c:axId val="99997952"/>
        <c:axId val="100003840"/>
      </c:barChart>
      <c:catAx>
        <c:axId val="99997952"/>
        <c:scaling>
          <c:orientation val="minMax"/>
        </c:scaling>
        <c:delete val="0"/>
        <c:axPos val="b"/>
        <c:numFmt formatCode="General" sourceLinked="1"/>
        <c:majorTickMark val="none"/>
        <c:minorTickMark val="none"/>
        <c:tickLblPos val="nextTo"/>
        <c:crossAx val="100003840"/>
        <c:crosses val="autoZero"/>
        <c:auto val="1"/>
        <c:lblAlgn val="ctr"/>
        <c:lblOffset val="100"/>
        <c:noMultiLvlLbl val="0"/>
      </c:catAx>
      <c:valAx>
        <c:axId val="100003840"/>
        <c:scaling>
          <c:orientation val="minMax"/>
        </c:scaling>
        <c:delete val="1"/>
        <c:axPos val="l"/>
        <c:numFmt formatCode="#,##0" sourceLinked="1"/>
        <c:majorTickMark val="none"/>
        <c:minorTickMark val="none"/>
        <c:tickLblPos val="nextTo"/>
        <c:crossAx val="9999795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41"/>
    </mc:Choice>
    <mc:Fallback>
      <c:style val="41"/>
    </mc:Fallback>
  </mc:AlternateContent>
  <c:chart>
    <c:title>
      <c:tx>
        <c:rich>
          <a:bodyPr/>
          <a:lstStyle/>
          <a:p>
            <a:pPr>
              <a:defRPr/>
            </a:pPr>
            <a:r>
              <a:rPr lang="es-PY"/>
              <a:t>Ejecucion presupuestaria 3er trimestre </a:t>
            </a:r>
          </a:p>
        </c:rich>
      </c:tx>
      <c:layout/>
      <c:overlay val="0"/>
    </c:title>
    <c:autoTitleDeleted val="0"/>
    <c:plotArea>
      <c:layout/>
      <c:barChart>
        <c:barDir val="col"/>
        <c:grouping val="clustered"/>
        <c:varyColors val="0"/>
        <c:ser>
          <c:idx val="0"/>
          <c:order val="0"/>
          <c:invertIfNegative val="0"/>
          <c:cat>
            <c:strRef>
              <c:f>Hoja1!$C$220:$C$222</c:f>
              <c:strCache>
                <c:ptCount val="3"/>
                <c:pt idx="0">
                  <c:v>Presupuesto Vigente</c:v>
                </c:pt>
                <c:pt idx="1">
                  <c:v>Obligado </c:v>
                </c:pt>
                <c:pt idx="2">
                  <c:v>Saldos</c:v>
                </c:pt>
              </c:strCache>
            </c:strRef>
          </c:cat>
          <c:val>
            <c:numRef>
              <c:f>Hoja1!$D$220:$D$222</c:f>
              <c:numCache>
                <c:formatCode>_ * #,##0_ ;_ * \-#,##0_ ;_ * "-"_ ;_ @_ </c:formatCode>
                <c:ptCount val="3"/>
                <c:pt idx="0">
                  <c:v>41297682816</c:v>
                </c:pt>
                <c:pt idx="1">
                  <c:v>9237237278</c:v>
                </c:pt>
                <c:pt idx="2">
                  <c:v>32060445538</c:v>
                </c:pt>
              </c:numCache>
            </c:numRef>
          </c:val>
        </c:ser>
        <c:dLbls>
          <c:showLegendKey val="0"/>
          <c:showVal val="1"/>
          <c:showCatName val="0"/>
          <c:showSerName val="0"/>
          <c:showPercent val="0"/>
          <c:showBubbleSize val="0"/>
        </c:dLbls>
        <c:gapWidth val="150"/>
        <c:overlap val="-25"/>
        <c:axId val="101091584"/>
        <c:axId val="101093376"/>
      </c:barChart>
      <c:catAx>
        <c:axId val="101091584"/>
        <c:scaling>
          <c:orientation val="minMax"/>
        </c:scaling>
        <c:delete val="0"/>
        <c:axPos val="b"/>
        <c:majorTickMark val="none"/>
        <c:minorTickMark val="none"/>
        <c:tickLblPos val="nextTo"/>
        <c:crossAx val="101093376"/>
        <c:crosses val="autoZero"/>
        <c:auto val="1"/>
        <c:lblAlgn val="ctr"/>
        <c:lblOffset val="100"/>
        <c:noMultiLvlLbl val="0"/>
      </c:catAx>
      <c:valAx>
        <c:axId val="101093376"/>
        <c:scaling>
          <c:orientation val="minMax"/>
        </c:scaling>
        <c:delete val="1"/>
        <c:axPos val="l"/>
        <c:numFmt formatCode="_ * #,##0_ ;_ * \-#,##0_ ;_ * &quot;-&quot;_ ;_ @_ " sourceLinked="1"/>
        <c:majorTickMark val="out"/>
        <c:minorTickMark val="none"/>
        <c:tickLblPos val="nextTo"/>
        <c:crossAx val="10109158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3" Type="http://schemas.openxmlformats.org/officeDocument/2006/relationships/chart" Target="../charts/chart3.xml"/><Relationship Id="rId7" Type="http://schemas.openxmlformats.org/officeDocument/2006/relationships/image" Target="../media/image3.jpeg"/><Relationship Id="rId12" Type="http://schemas.openxmlformats.org/officeDocument/2006/relationships/image" Target="../media/image7.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jpeg"/><Relationship Id="rId11" Type="http://schemas.openxmlformats.org/officeDocument/2006/relationships/image" Target="../media/image6.png"/><Relationship Id="rId5" Type="http://schemas.openxmlformats.org/officeDocument/2006/relationships/image" Target="../media/image1.jpeg"/><Relationship Id="rId10" Type="http://schemas.openxmlformats.org/officeDocument/2006/relationships/image" Target="../media/image5.png"/><Relationship Id="rId4" Type="http://schemas.openxmlformats.org/officeDocument/2006/relationships/chart" Target="../charts/chart4.xml"/><Relationship Id="rId9" Type="http://schemas.openxmlformats.org/officeDocument/2006/relationships/hyperlink" Target="https://upload.wikimedia.org/wikipedia/commons/e/e7/Instagram_logo_2016.sv"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2</xdr:col>
      <xdr:colOff>847724</xdr:colOff>
      <xdr:row>328</xdr:row>
      <xdr:rowOff>152400</xdr:rowOff>
    </xdr:from>
    <xdr:to>
      <xdr:col>5</xdr:col>
      <xdr:colOff>952499</xdr:colOff>
      <xdr:row>344</xdr:row>
      <xdr:rowOff>123265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209549</xdr:colOff>
      <xdr:row>101</xdr:row>
      <xdr:rowOff>95250</xdr:rowOff>
    </xdr:from>
    <xdr:to>
      <xdr:col>9</xdr:col>
      <xdr:colOff>447674</xdr:colOff>
      <xdr:row>113</xdr:row>
      <xdr:rowOff>228599</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647700</xdr:colOff>
      <xdr:row>136</xdr:row>
      <xdr:rowOff>66675</xdr:rowOff>
    </xdr:from>
    <xdr:to>
      <xdr:col>7</xdr:col>
      <xdr:colOff>314325</xdr:colOff>
      <xdr:row>141</xdr:row>
      <xdr:rowOff>333375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628650</xdr:colOff>
      <xdr:row>219</xdr:row>
      <xdr:rowOff>323850</xdr:rowOff>
    </xdr:from>
    <xdr:to>
      <xdr:col>7</xdr:col>
      <xdr:colOff>1495425</xdr:colOff>
      <xdr:row>226</xdr:row>
      <xdr:rowOff>28575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133350</xdr:colOff>
      <xdr:row>351</xdr:row>
      <xdr:rowOff>47625</xdr:rowOff>
    </xdr:from>
    <xdr:to>
      <xdr:col>4</xdr:col>
      <xdr:colOff>647700</xdr:colOff>
      <xdr:row>373</xdr:row>
      <xdr:rowOff>19685</xdr:rowOff>
    </xdr:to>
    <xdr:pic>
      <xdr:nvPicPr>
        <xdr:cNvPr id="15" name="14 Imagen" descr="C:\Users\Prensa\Downloads\WhatsApp Image 2022-10-05 at 10.49.43.jpe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90600" y="128092200"/>
          <a:ext cx="2828925" cy="4163060"/>
        </a:xfrm>
        <a:prstGeom prst="rect">
          <a:avLst/>
        </a:prstGeom>
        <a:noFill/>
        <a:ln>
          <a:noFill/>
        </a:ln>
      </xdr:spPr>
    </xdr:pic>
    <xdr:clientData/>
  </xdr:twoCellAnchor>
  <xdr:twoCellAnchor editAs="oneCell">
    <xdr:from>
      <xdr:col>5</xdr:col>
      <xdr:colOff>247650</xdr:colOff>
      <xdr:row>350</xdr:row>
      <xdr:rowOff>152400</xdr:rowOff>
    </xdr:from>
    <xdr:to>
      <xdr:col>7</xdr:col>
      <xdr:colOff>332739</xdr:colOff>
      <xdr:row>372</xdr:row>
      <xdr:rowOff>113030</xdr:rowOff>
    </xdr:to>
    <xdr:pic>
      <xdr:nvPicPr>
        <xdr:cNvPr id="16" name="15 Imagen" descr="C:\Users\Prensa\Downloads\WhatsApp Image 2022-10-05 at 10.49.42.jpeg"/>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552950" y="128006475"/>
          <a:ext cx="2656840" cy="4151630"/>
        </a:xfrm>
        <a:prstGeom prst="rect">
          <a:avLst/>
        </a:prstGeom>
        <a:noFill/>
        <a:ln>
          <a:noFill/>
        </a:ln>
      </xdr:spPr>
    </xdr:pic>
    <xdr:clientData/>
  </xdr:twoCellAnchor>
  <xdr:twoCellAnchor editAs="oneCell">
    <xdr:from>
      <xdr:col>2</xdr:col>
      <xdr:colOff>216274</xdr:colOff>
      <xdr:row>381</xdr:row>
      <xdr:rowOff>174811</xdr:rowOff>
    </xdr:from>
    <xdr:to>
      <xdr:col>4</xdr:col>
      <xdr:colOff>601719</xdr:colOff>
      <xdr:row>404</xdr:row>
      <xdr:rowOff>61781</xdr:rowOff>
    </xdr:to>
    <xdr:pic>
      <xdr:nvPicPr>
        <xdr:cNvPr id="17" name="16 Imagen" descr="C:\Users\Prensa\Downloads\WhatsApp Image 2022-10-05 at 10.49.43 (1).jpeg"/>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23950" y="135541870"/>
          <a:ext cx="2873151" cy="4268470"/>
        </a:xfrm>
        <a:prstGeom prst="rect">
          <a:avLst/>
        </a:prstGeom>
        <a:noFill/>
        <a:ln>
          <a:noFill/>
        </a:ln>
      </xdr:spPr>
    </xdr:pic>
    <xdr:clientData/>
  </xdr:twoCellAnchor>
  <xdr:twoCellAnchor editAs="oneCell">
    <xdr:from>
      <xdr:col>5</xdr:col>
      <xdr:colOff>100853</xdr:colOff>
      <xdr:row>382</xdr:row>
      <xdr:rowOff>67235</xdr:rowOff>
    </xdr:from>
    <xdr:to>
      <xdr:col>7</xdr:col>
      <xdr:colOff>140857</xdr:colOff>
      <xdr:row>404</xdr:row>
      <xdr:rowOff>113590</xdr:rowOff>
    </xdr:to>
    <xdr:pic>
      <xdr:nvPicPr>
        <xdr:cNvPr id="18" name="17 Imagen" descr="C:\Users\Prensa\Downloads\WhatsApp Image 2022-10-05 at 10.49.44.jpeg"/>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17677" y="135624794"/>
          <a:ext cx="2807857" cy="4237355"/>
        </a:xfrm>
        <a:prstGeom prst="rect">
          <a:avLst/>
        </a:prstGeom>
        <a:noFill/>
        <a:ln>
          <a:noFill/>
        </a:ln>
      </xdr:spPr>
    </xdr:pic>
    <xdr:clientData/>
  </xdr:twoCellAnchor>
  <xdr:twoCellAnchor editAs="oneCell">
    <xdr:from>
      <xdr:col>6</xdr:col>
      <xdr:colOff>0</xdr:colOff>
      <xdr:row>418</xdr:row>
      <xdr:rowOff>0</xdr:rowOff>
    </xdr:from>
    <xdr:to>
      <xdr:col>6</xdr:col>
      <xdr:colOff>1257300</xdr:colOff>
      <xdr:row>424</xdr:row>
      <xdr:rowOff>114300</xdr:rowOff>
    </xdr:to>
    <xdr:pic>
      <xdr:nvPicPr>
        <xdr:cNvPr id="19" name="18 Imagen" descr="Archivo:Instagram logo 2016.svg">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381625" y="138750675"/>
          <a:ext cx="1257300" cy="12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421</xdr:row>
      <xdr:rowOff>0</xdr:rowOff>
    </xdr:from>
    <xdr:to>
      <xdr:col>14</xdr:col>
      <xdr:colOff>304800</xdr:colOff>
      <xdr:row>422</xdr:row>
      <xdr:rowOff>114300</xdr:rowOff>
    </xdr:to>
    <xdr:sp macro="" textlink="">
      <xdr:nvSpPr>
        <xdr:cNvPr id="1026" name="AutoShape 2" descr="https://st2.depositphotos.com/1144386/7438/v/450/depositphotos_74380081-stock-illustration-modern-twitter-icon.jpg"/>
        <xdr:cNvSpPr>
          <a:spLocks noChangeAspect="1" noChangeArrowheads="1"/>
        </xdr:cNvSpPr>
      </xdr:nvSpPr>
      <xdr:spPr bwMode="auto">
        <a:xfrm>
          <a:off x="12030075" y="13932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1019175</xdr:colOff>
      <xdr:row>427</xdr:row>
      <xdr:rowOff>57149</xdr:rowOff>
    </xdr:from>
    <xdr:to>
      <xdr:col>7</xdr:col>
      <xdr:colOff>1285874</xdr:colOff>
      <xdr:row>434</xdr:row>
      <xdr:rowOff>142874</xdr:rowOff>
    </xdr:to>
    <xdr:pic>
      <xdr:nvPicPr>
        <xdr:cNvPr id="2" name="1 Imagen"/>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324475" y="140979524"/>
          <a:ext cx="2838450" cy="1419225"/>
        </a:xfrm>
        <a:prstGeom prst="rect">
          <a:avLst/>
        </a:prstGeom>
      </xdr:spPr>
    </xdr:pic>
    <xdr:clientData/>
  </xdr:twoCellAnchor>
  <xdr:twoCellAnchor editAs="oneCell">
    <xdr:from>
      <xdr:col>7</xdr:col>
      <xdr:colOff>38100</xdr:colOff>
      <xdr:row>438</xdr:row>
      <xdr:rowOff>66675</xdr:rowOff>
    </xdr:from>
    <xdr:to>
      <xdr:col>7</xdr:col>
      <xdr:colOff>1352550</xdr:colOff>
      <xdr:row>445</xdr:row>
      <xdr:rowOff>47625</xdr:rowOff>
    </xdr:to>
    <xdr:pic>
      <xdr:nvPicPr>
        <xdr:cNvPr id="4" name="3 Imagen"/>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915150" y="143494125"/>
          <a:ext cx="1314450" cy="13144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utt.ly/NBcnC1w" TargetMode="External"/><Relationship Id="rId18" Type="http://schemas.openxmlformats.org/officeDocument/2006/relationships/hyperlink" Target="http://www.dncp.gov.py/" TargetMode="External"/><Relationship Id="rId26" Type="http://schemas.openxmlformats.org/officeDocument/2006/relationships/hyperlink" Target="http://www.dncp.gov.py/" TargetMode="External"/><Relationship Id="rId39" Type="http://schemas.openxmlformats.org/officeDocument/2006/relationships/hyperlink" Target="https://www.instagram.com/p/Chp8pTiOxps/?utm_source=ig_web_copy_link" TargetMode="External"/><Relationship Id="rId21" Type="http://schemas.openxmlformats.org/officeDocument/2006/relationships/hyperlink" Target="http://www.dncp.gov.py/" TargetMode="External"/><Relationship Id="rId34" Type="http://schemas.openxmlformats.org/officeDocument/2006/relationships/hyperlink" Target="https://www.jem.gov.py/h-1-informes-de-auditoria-interna/" TargetMode="External"/><Relationship Id="rId42" Type="http://schemas.openxmlformats.org/officeDocument/2006/relationships/hyperlink" Target="https://www.instagram.com/p/Ci2lfUVg7FD/?utm_source=ig_web_copy_link" TargetMode="External"/><Relationship Id="rId47" Type="http://schemas.openxmlformats.org/officeDocument/2006/relationships/hyperlink" Target="https://twitter.com/Jem_py/status/1559570714683908099?s=20&amp;t=7vt0fuQ7mLH2pncqFIZHHA" TargetMode="External"/><Relationship Id="rId50" Type="http://schemas.openxmlformats.org/officeDocument/2006/relationships/hyperlink" Target="https://twitter.com/Jem_py/status/1570462574432628738?s=20&amp;t=7vt0fuQ7mLH2pncqFIZHHA" TargetMode="External"/><Relationship Id="rId55" Type="http://schemas.openxmlformats.org/officeDocument/2006/relationships/hyperlink" Target="https://www.facebook.com/photo.php?fbid=421921153309518&amp;set=pb.100064749094523.-2207520000..&amp;type=3" TargetMode="External"/><Relationship Id="rId63" Type="http://schemas.openxmlformats.org/officeDocument/2006/relationships/hyperlink" Target="http://www.dncp.gov.py/" TargetMode="External"/><Relationship Id="rId7" Type="http://schemas.openxmlformats.org/officeDocument/2006/relationships/hyperlink" Target="https://transparencia.senac.gov.py/portal" TargetMode="External"/><Relationship Id="rId2" Type="http://schemas.openxmlformats.org/officeDocument/2006/relationships/hyperlink" Target="https://www.jem.gov.py/wp-content/uploads/2022/03/Resolucion-No-227.pdf" TargetMode="External"/><Relationship Id="rId16" Type="http://schemas.openxmlformats.org/officeDocument/2006/relationships/hyperlink" Target="https://cutt.ly/GBcEf9R" TargetMode="External"/><Relationship Id="rId20" Type="http://schemas.openxmlformats.org/officeDocument/2006/relationships/hyperlink" Target="http://www.dncp.gov.py/" TargetMode="External"/><Relationship Id="rId29" Type="http://schemas.openxmlformats.org/officeDocument/2006/relationships/hyperlink" Target="https://www.jem.gov.py/h-1-informes-de-auditoria-interna/" TargetMode="External"/><Relationship Id="rId41" Type="http://schemas.openxmlformats.org/officeDocument/2006/relationships/hyperlink" Target="https://www.instagram.com/p/CiiSImQLZA3/?utm_source=ig_web_copy_link" TargetMode="External"/><Relationship Id="rId54" Type="http://schemas.openxmlformats.org/officeDocument/2006/relationships/hyperlink" Target="https://www.facebook.com/photo.php?fbid=419689350199365&amp;set=pb.100064749094523.-2207520000..&amp;type=3" TargetMode="External"/><Relationship Id="rId62" Type="http://schemas.openxmlformats.org/officeDocument/2006/relationships/hyperlink" Target="https://www.jem.gov.py/h-1-informes-de-auditoria-interna/" TargetMode="External"/><Relationship Id="rId1" Type="http://schemas.openxmlformats.org/officeDocument/2006/relationships/hyperlink" Target="https://www.jem.gov.py/wp-content/uploads/2022/03/Resolucion-Rendicion-de-Cuentas-al-Ciudadano.pdf" TargetMode="External"/><Relationship Id="rId6" Type="http://schemas.openxmlformats.org/officeDocument/2006/relationships/hyperlink" Target="https://transparencia.senac.gov.py/portal" TargetMode="External"/><Relationship Id="rId11" Type="http://schemas.openxmlformats.org/officeDocument/2006/relationships/hyperlink" Target="http://www.denuncias.gov.py/" TargetMode="External"/><Relationship Id="rId24" Type="http://schemas.openxmlformats.org/officeDocument/2006/relationships/hyperlink" Target="http://www.dncp.gov.py/" TargetMode="External"/><Relationship Id="rId32" Type="http://schemas.openxmlformats.org/officeDocument/2006/relationships/hyperlink" Target="https://www.jem.gov.py/h-1-informes-de-auditoria-interna/" TargetMode="External"/><Relationship Id="rId37" Type="http://schemas.openxmlformats.org/officeDocument/2006/relationships/hyperlink" Target="https://www.instagram.com/p/CgcVg3qg8dX/?utm_source=ig_web_copy_link" TargetMode="External"/><Relationship Id="rId40" Type="http://schemas.openxmlformats.org/officeDocument/2006/relationships/hyperlink" Target="https://www.instagram.com/p/CiAuaqpAEz0/?utm_source=ig_web_copy_link" TargetMode="External"/><Relationship Id="rId45" Type="http://schemas.openxmlformats.org/officeDocument/2006/relationships/hyperlink" Target="https://twitter.com/Jem_py/status/1550499894879715330?s=20&amp;t=7vt0fuQ7mLH2pncqFIZHHA" TargetMode="External"/><Relationship Id="rId53" Type="http://schemas.openxmlformats.org/officeDocument/2006/relationships/hyperlink" Target="https://www.facebook.com/EnjuiciamientoMagistrados/posts/418383053663328" TargetMode="External"/><Relationship Id="rId58" Type="http://schemas.openxmlformats.org/officeDocument/2006/relationships/hyperlink" Target="https://www.facebook.com/photo.php?fbid=448975677270732&amp;set=pb.100064749094523.-2207520000..&amp;type=3" TargetMode="External"/><Relationship Id="rId66" Type="http://schemas.openxmlformats.org/officeDocument/2006/relationships/vmlDrawing" Target="../drawings/vmlDrawing1.vml"/><Relationship Id="rId5" Type="http://schemas.openxmlformats.org/officeDocument/2006/relationships/hyperlink" Target="https://transparencia.senac.gov.py/portal" TargetMode="External"/><Relationship Id="rId15" Type="http://schemas.openxmlformats.org/officeDocument/2006/relationships/hyperlink" Target="https://cutt.ly/gBcm3Xj" TargetMode="External"/><Relationship Id="rId23" Type="http://schemas.openxmlformats.org/officeDocument/2006/relationships/hyperlink" Target="http://www.dncp.gov.py/" TargetMode="External"/><Relationship Id="rId28" Type="http://schemas.openxmlformats.org/officeDocument/2006/relationships/hyperlink" Target="https://www.jem.gov.py/h-1-informes-de-auditoria-interna/" TargetMode="External"/><Relationship Id="rId36" Type="http://schemas.openxmlformats.org/officeDocument/2006/relationships/hyperlink" Target="https://www.instagram.com/p/CgUcKQ3gbOW/?utm_source=ig_web_copy_link" TargetMode="External"/><Relationship Id="rId49" Type="http://schemas.openxmlformats.org/officeDocument/2006/relationships/hyperlink" Target="https://twitter.com/Jem_py/status/1565739877232263168?s=20&amp;t=7vt0fuQ7mLH2pncqFIZHHA" TargetMode="External"/><Relationship Id="rId57" Type="http://schemas.openxmlformats.org/officeDocument/2006/relationships/hyperlink" Target="https://www.facebook.com/photo.php?fbid=442782014556765&amp;set=pb.100064749094523.-2207520000..&amp;type=3" TargetMode="External"/><Relationship Id="rId61" Type="http://schemas.openxmlformats.org/officeDocument/2006/relationships/hyperlink" Target="https://www.facebook.com/photo.php?fbid=473977431437223&amp;set=pb.100064749094523.-2207520000..&amp;type=3" TargetMode="External"/><Relationship Id="rId10" Type="http://schemas.openxmlformats.org/officeDocument/2006/relationships/hyperlink" Target="https://www.un.org/sustainabledevelopment/es/peace-justice/" TargetMode="External"/><Relationship Id="rId19" Type="http://schemas.openxmlformats.org/officeDocument/2006/relationships/hyperlink" Target="http://www.dncp.gov.py/" TargetMode="External"/><Relationship Id="rId31" Type="http://schemas.openxmlformats.org/officeDocument/2006/relationships/hyperlink" Target="https://www.jem.gov.py/h-1-informes-de-auditoria-interna/" TargetMode="External"/><Relationship Id="rId44" Type="http://schemas.openxmlformats.org/officeDocument/2006/relationships/hyperlink" Target="https://twitter.com/Jem_py/status/1549835465691471879?s=20&amp;t=7vt0fuQ7mLH2pncqFIZHHA" TargetMode="External"/><Relationship Id="rId52" Type="http://schemas.openxmlformats.org/officeDocument/2006/relationships/hyperlink" Target="https://twitter.com/Jem_py/status/1577324423874502657?s=20&amp;t=7vt0fuQ7mLH2pncqFIZHHA" TargetMode="External"/><Relationship Id="rId60" Type="http://schemas.openxmlformats.org/officeDocument/2006/relationships/hyperlink" Target="https://www.facebook.com/photo.php?fbid=464619122373054&amp;set=pb.100064749094523.-2207520000..&amp;type=3" TargetMode="External"/><Relationship Id="rId65" Type="http://schemas.openxmlformats.org/officeDocument/2006/relationships/drawing" Target="../drawings/drawing1.xml"/><Relationship Id="rId4" Type="http://schemas.openxmlformats.org/officeDocument/2006/relationships/hyperlink" Target="https://www.jem.gov.py/wp-content/uploads/2022/04/RESOLUCION-No-80-2022.pdf" TargetMode="External"/><Relationship Id="rId9" Type="http://schemas.openxmlformats.org/officeDocument/2006/relationships/hyperlink" Target="http://www.jem.gov.py/" TargetMode="External"/><Relationship Id="rId14" Type="http://schemas.openxmlformats.org/officeDocument/2006/relationships/hyperlink" Target="https://cutt.ly/cBcmqsk" TargetMode="External"/><Relationship Id="rId22" Type="http://schemas.openxmlformats.org/officeDocument/2006/relationships/hyperlink" Target="http://www.dncp.gov.py/" TargetMode="External"/><Relationship Id="rId27" Type="http://schemas.openxmlformats.org/officeDocument/2006/relationships/hyperlink" Target="https://www.jem.gov.py/wp-content/uploads/2022/08/RESOLUCION-J.E.M.-D.G.G-S.G.-N%C2%B0423-2022-PLANES-DE-TRABAJO-DE-LOS-EQUIPOS-DE-ALTO-DESEMPENO.-.pdf" TargetMode="External"/><Relationship Id="rId30" Type="http://schemas.openxmlformats.org/officeDocument/2006/relationships/hyperlink" Target="https://www.jem.gov.py/h-1-informes-de-auditoria-interna/" TargetMode="External"/><Relationship Id="rId35" Type="http://schemas.openxmlformats.org/officeDocument/2006/relationships/hyperlink" Target="https://www.instagram.com/p/CgPufaNAb1N/?utm_source=ig_web_copy_link" TargetMode="External"/><Relationship Id="rId43" Type="http://schemas.openxmlformats.org/officeDocument/2006/relationships/hyperlink" Target="https://www.instagram.com/p/CjTBRldL3QS/?utm_source=ig_web_copy_link" TargetMode="External"/><Relationship Id="rId48" Type="http://schemas.openxmlformats.org/officeDocument/2006/relationships/hyperlink" Target="https://twitter.com/Jem_py/status/1562536346337832966?s=20&amp;t=7vt0fuQ7mLH2pncqFIZHHA" TargetMode="External"/><Relationship Id="rId56" Type="http://schemas.openxmlformats.org/officeDocument/2006/relationships/hyperlink" Target="https://www.facebook.com/photo.php?fbid=437360031765630&amp;set=pb.100064749094523.-2207520000..&amp;type=3" TargetMode="External"/><Relationship Id="rId64" Type="http://schemas.openxmlformats.org/officeDocument/2006/relationships/printerSettings" Target="../printerSettings/printerSettings1.bin"/><Relationship Id="rId8" Type="http://schemas.openxmlformats.org/officeDocument/2006/relationships/hyperlink" Target="https://transparencia.senac.gov.py/portal" TargetMode="External"/><Relationship Id="rId51" Type="http://schemas.openxmlformats.org/officeDocument/2006/relationships/hyperlink" Target="https://twitter.com/Jem_py/status/1573321030596280321?s=20&amp;t=7vt0fuQ7mLH2pncqFIZHHA" TargetMode="External"/><Relationship Id="rId3" Type="http://schemas.openxmlformats.org/officeDocument/2006/relationships/hyperlink" Target="https://www.jem.gov.py/wp-content/uploads/2022/03/Resolucion-No-227.pdf" TargetMode="External"/><Relationship Id="rId12" Type="http://schemas.openxmlformats.org/officeDocument/2006/relationships/hyperlink" Target="https://www.jem.gov.py/wp-content/uploads/2021/10/PEI-2019-2023-1.pdf" TargetMode="External"/><Relationship Id="rId17" Type="http://schemas.openxmlformats.org/officeDocument/2006/relationships/hyperlink" Target="https://cutt.ly/EBcExCI" TargetMode="External"/><Relationship Id="rId25" Type="http://schemas.openxmlformats.org/officeDocument/2006/relationships/hyperlink" Target="http://www.dncp.gov.py/" TargetMode="External"/><Relationship Id="rId33" Type="http://schemas.openxmlformats.org/officeDocument/2006/relationships/hyperlink" Target="https://www.jem.gov.py/h-1-informes-de-auditoria-interna/" TargetMode="External"/><Relationship Id="rId38" Type="http://schemas.openxmlformats.org/officeDocument/2006/relationships/hyperlink" Target="https://www.instagram.com/p/ChU4u6RrLFS/?utm_source=ig_web_copy_link" TargetMode="External"/><Relationship Id="rId46" Type="http://schemas.openxmlformats.org/officeDocument/2006/relationships/hyperlink" Target="https://twitter.com/Jem_py/status/1551610754884845569?s=20&amp;t=7vt0fuQ7mLH2pncqFIZHHA" TargetMode="External"/><Relationship Id="rId59" Type="http://schemas.openxmlformats.org/officeDocument/2006/relationships/hyperlink" Target="https://www.facebook.com/photo.php?fbid=458289933005973&amp;set=pb.100064749094523.-2207520000..&amp;type=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503"/>
  <sheetViews>
    <sheetView tabSelected="1" showWhiteSpace="0" view="pageLayout" zoomScale="85" zoomScaleNormal="100" zoomScalePageLayoutView="85" workbookViewId="0">
      <selection activeCell="G342" sqref="G342"/>
    </sheetView>
  </sheetViews>
  <sheetFormatPr baseColWidth="10" defaultColWidth="9.140625" defaultRowHeight="15"/>
  <cols>
    <col min="1" max="1" width="2.5703125" customWidth="1"/>
    <col min="2" max="2" width="13" customWidth="1"/>
    <col min="3" max="3" width="16.7109375" customWidth="1"/>
    <col min="4" max="4" width="18" customWidth="1"/>
    <col min="5" max="5" width="17" customWidth="1"/>
    <col min="6" max="6" width="16.140625" customWidth="1"/>
    <col min="7" max="7" width="22.42578125" customWidth="1"/>
    <col min="8" max="8" width="23.140625" customWidth="1"/>
    <col min="9" max="9" width="9.140625" customWidth="1"/>
    <col min="10" max="10" width="8.42578125" customWidth="1"/>
  </cols>
  <sheetData>
    <row r="5" spans="2:9" ht="23.25">
      <c r="B5" s="242" t="s">
        <v>207</v>
      </c>
      <c r="C5" s="242"/>
      <c r="D5" s="242"/>
      <c r="E5" s="242"/>
      <c r="F5" s="242"/>
      <c r="G5" s="242"/>
      <c r="H5" s="243"/>
      <c r="I5" s="26"/>
    </row>
    <row r="6" spans="2:9" ht="19.5" customHeight="1">
      <c r="B6" s="242"/>
      <c r="C6" s="242"/>
      <c r="D6" s="242"/>
      <c r="E6" s="242"/>
      <c r="F6" s="242"/>
      <c r="G6" s="242"/>
      <c r="H6" s="243"/>
      <c r="I6" s="27"/>
    </row>
    <row r="7" spans="2:9" ht="18.75">
      <c r="B7" s="244" t="s">
        <v>0</v>
      </c>
      <c r="C7" s="244"/>
      <c r="D7" s="244"/>
      <c r="E7" s="244"/>
      <c r="F7" s="244"/>
      <c r="G7" s="244"/>
      <c r="H7" s="245"/>
      <c r="I7" s="28"/>
    </row>
    <row r="8" spans="2:9" ht="18.75">
      <c r="B8" s="63" t="s">
        <v>1</v>
      </c>
      <c r="C8" s="64" t="s">
        <v>85</v>
      </c>
      <c r="D8" s="65"/>
      <c r="E8" s="65"/>
      <c r="F8" s="65"/>
      <c r="G8" s="65"/>
      <c r="H8" s="66"/>
      <c r="I8" s="28"/>
    </row>
    <row r="9" spans="2:9" ht="18.75">
      <c r="B9" s="63" t="s">
        <v>212</v>
      </c>
      <c r="C9" s="64"/>
      <c r="D9" s="65"/>
      <c r="E9" s="65"/>
      <c r="F9" s="65"/>
      <c r="G9" s="65"/>
      <c r="H9" s="66"/>
      <c r="I9" s="28"/>
    </row>
    <row r="10" spans="2:9" ht="18.75">
      <c r="B10" s="246" t="s">
        <v>2</v>
      </c>
      <c r="C10" s="246"/>
      <c r="D10" s="246"/>
      <c r="E10" s="246"/>
      <c r="F10" s="246"/>
      <c r="G10" s="246"/>
      <c r="H10" s="247"/>
      <c r="I10" s="28"/>
    </row>
    <row r="11" spans="2:9" ht="15" customHeight="1">
      <c r="B11" s="230" t="s">
        <v>86</v>
      </c>
      <c r="C11" s="231"/>
      <c r="D11" s="231"/>
      <c r="E11" s="231"/>
      <c r="F11" s="231"/>
      <c r="G11" s="231"/>
      <c r="H11" s="232"/>
      <c r="I11" s="29"/>
    </row>
    <row r="12" spans="2:9" ht="15" customHeight="1">
      <c r="B12" s="233"/>
      <c r="C12" s="234"/>
      <c r="D12" s="234"/>
      <c r="E12" s="234"/>
      <c r="F12" s="234"/>
      <c r="G12" s="234"/>
      <c r="H12" s="235"/>
      <c r="I12" s="29"/>
    </row>
    <row r="13" spans="2:9" ht="15" customHeight="1">
      <c r="B13" s="233"/>
      <c r="C13" s="234"/>
      <c r="D13" s="234"/>
      <c r="E13" s="234"/>
      <c r="F13" s="234"/>
      <c r="G13" s="234"/>
      <c r="H13" s="235"/>
      <c r="I13" s="29"/>
    </row>
    <row r="14" spans="2:9" ht="15" customHeight="1">
      <c r="B14" s="233"/>
      <c r="C14" s="234"/>
      <c r="D14" s="234"/>
      <c r="E14" s="234"/>
      <c r="F14" s="234"/>
      <c r="G14" s="234"/>
      <c r="H14" s="235"/>
      <c r="I14" s="29"/>
    </row>
    <row r="15" spans="2:9" ht="15" customHeight="1">
      <c r="B15" s="233"/>
      <c r="C15" s="234"/>
      <c r="D15" s="234"/>
      <c r="E15" s="234"/>
      <c r="F15" s="234"/>
      <c r="G15" s="234"/>
      <c r="H15" s="235"/>
      <c r="I15" s="29"/>
    </row>
    <row r="16" spans="2:9" ht="15" customHeight="1">
      <c r="B16" s="236"/>
      <c r="C16" s="237"/>
      <c r="D16" s="237"/>
      <c r="E16" s="237"/>
      <c r="F16" s="237"/>
      <c r="G16" s="237"/>
      <c r="H16" s="238"/>
      <c r="I16" s="29"/>
    </row>
    <row r="17" spans="2:9" ht="18.75">
      <c r="B17" s="248" t="s">
        <v>3</v>
      </c>
      <c r="C17" s="248"/>
      <c r="D17" s="248"/>
      <c r="E17" s="248"/>
      <c r="F17" s="248"/>
      <c r="G17" s="248"/>
      <c r="H17" s="249"/>
      <c r="I17" s="28"/>
    </row>
    <row r="18" spans="2:9" ht="15" customHeight="1">
      <c r="B18" s="230" t="s">
        <v>87</v>
      </c>
      <c r="C18" s="231"/>
      <c r="D18" s="231"/>
      <c r="E18" s="231"/>
      <c r="F18" s="231"/>
      <c r="G18" s="231"/>
      <c r="H18" s="232"/>
      <c r="I18" s="29"/>
    </row>
    <row r="19" spans="2:9" ht="15" customHeight="1">
      <c r="B19" s="233"/>
      <c r="C19" s="234"/>
      <c r="D19" s="234"/>
      <c r="E19" s="234"/>
      <c r="F19" s="234"/>
      <c r="G19" s="234"/>
      <c r="H19" s="235"/>
      <c r="I19" s="29"/>
    </row>
    <row r="20" spans="2:9" ht="15" customHeight="1">
      <c r="B20" s="233"/>
      <c r="C20" s="234"/>
      <c r="D20" s="234"/>
      <c r="E20" s="234"/>
      <c r="F20" s="234"/>
      <c r="G20" s="234"/>
      <c r="H20" s="235"/>
      <c r="I20" s="29"/>
    </row>
    <row r="21" spans="2:9" ht="15" customHeight="1">
      <c r="B21" s="233"/>
      <c r="C21" s="234"/>
      <c r="D21" s="234"/>
      <c r="E21" s="234"/>
      <c r="F21" s="234"/>
      <c r="G21" s="234"/>
      <c r="H21" s="235"/>
      <c r="I21" s="29"/>
    </row>
    <row r="22" spans="2:9" ht="15" customHeight="1">
      <c r="B22" s="233"/>
      <c r="C22" s="234"/>
      <c r="D22" s="234"/>
      <c r="E22" s="234"/>
      <c r="F22" s="234"/>
      <c r="G22" s="234"/>
      <c r="H22" s="235"/>
      <c r="I22" s="29"/>
    </row>
    <row r="23" spans="2:9" ht="15" customHeight="1">
      <c r="B23" s="236"/>
      <c r="C23" s="237"/>
      <c r="D23" s="237"/>
      <c r="E23" s="237"/>
      <c r="F23" s="237"/>
      <c r="G23" s="237"/>
      <c r="H23" s="238"/>
      <c r="I23" s="29"/>
    </row>
    <row r="24" spans="2:9" ht="15" customHeight="1">
      <c r="B24" s="62"/>
      <c r="C24" s="62"/>
      <c r="D24" s="62"/>
      <c r="E24" s="62"/>
      <c r="F24" s="62"/>
      <c r="G24" s="62"/>
      <c r="H24" s="62"/>
      <c r="I24" s="29"/>
    </row>
    <row r="25" spans="2:9" s="1" customFormat="1" ht="18.75">
      <c r="B25" s="250" t="s">
        <v>71</v>
      </c>
      <c r="C25" s="250"/>
      <c r="D25" s="250"/>
      <c r="E25" s="250"/>
      <c r="F25" s="250"/>
      <c r="G25" s="250"/>
      <c r="H25" s="251"/>
      <c r="I25" s="30"/>
    </row>
    <row r="26" spans="2:9" s="1" customFormat="1" ht="36" customHeight="1">
      <c r="B26" s="252" t="s">
        <v>88</v>
      </c>
      <c r="C26" s="253"/>
      <c r="D26" s="253"/>
      <c r="E26" s="253"/>
      <c r="F26" s="253"/>
      <c r="G26" s="253"/>
      <c r="H26" s="254"/>
      <c r="I26" s="30"/>
    </row>
    <row r="27" spans="2:9" ht="15.75">
      <c r="B27" s="31" t="s">
        <v>4</v>
      </c>
      <c r="C27" s="239" t="s">
        <v>5</v>
      </c>
      <c r="D27" s="240"/>
      <c r="E27" s="241" t="s">
        <v>6</v>
      </c>
      <c r="F27" s="241"/>
      <c r="G27" s="241" t="s">
        <v>7</v>
      </c>
      <c r="H27" s="241"/>
      <c r="I27" s="8"/>
    </row>
    <row r="28" spans="2:9" ht="15.75">
      <c r="B28" s="22">
        <v>1</v>
      </c>
      <c r="C28" s="213" t="s">
        <v>161</v>
      </c>
      <c r="D28" s="213"/>
      <c r="E28" s="216" t="s">
        <v>89</v>
      </c>
      <c r="F28" s="216"/>
      <c r="G28" s="217" t="s">
        <v>90</v>
      </c>
      <c r="H28" s="218"/>
      <c r="I28" s="4"/>
    </row>
    <row r="29" spans="2:9" ht="15.75">
      <c r="B29" s="22">
        <v>2</v>
      </c>
      <c r="C29" s="213" t="s">
        <v>161</v>
      </c>
      <c r="D29" s="213"/>
      <c r="E29" s="216" t="s">
        <v>91</v>
      </c>
      <c r="F29" s="216"/>
      <c r="G29" s="217" t="s">
        <v>92</v>
      </c>
      <c r="H29" s="218"/>
      <c r="I29" s="4"/>
    </row>
    <row r="30" spans="2:9" ht="15.75">
      <c r="B30" s="22">
        <v>3</v>
      </c>
      <c r="C30" s="213" t="s">
        <v>161</v>
      </c>
      <c r="D30" s="213"/>
      <c r="E30" s="216" t="s">
        <v>93</v>
      </c>
      <c r="F30" s="216"/>
      <c r="G30" s="217" t="s">
        <v>96</v>
      </c>
      <c r="H30" s="218"/>
      <c r="I30" s="4"/>
    </row>
    <row r="31" spans="2:9" ht="15.75">
      <c r="B31" s="22">
        <v>4</v>
      </c>
      <c r="C31" s="213" t="s">
        <v>161</v>
      </c>
      <c r="D31" s="213"/>
      <c r="E31" s="216" t="s">
        <v>94</v>
      </c>
      <c r="F31" s="216"/>
      <c r="G31" s="217" t="s">
        <v>95</v>
      </c>
      <c r="H31" s="218"/>
      <c r="I31" s="4"/>
    </row>
    <row r="32" spans="2:9" ht="15.75">
      <c r="B32" s="22">
        <v>5</v>
      </c>
      <c r="C32" s="213" t="s">
        <v>161</v>
      </c>
      <c r="D32" s="213"/>
      <c r="E32" s="216" t="s">
        <v>97</v>
      </c>
      <c r="F32" s="216"/>
      <c r="G32" s="217" t="s">
        <v>95</v>
      </c>
      <c r="H32" s="218"/>
      <c r="I32" s="4"/>
    </row>
    <row r="33" spans="2:9" ht="15.75">
      <c r="B33" s="22">
        <v>6</v>
      </c>
      <c r="C33" s="213" t="s">
        <v>161</v>
      </c>
      <c r="D33" s="213"/>
      <c r="E33" s="216" t="s">
        <v>98</v>
      </c>
      <c r="F33" s="216"/>
      <c r="G33" s="217" t="s">
        <v>99</v>
      </c>
      <c r="H33" s="218"/>
      <c r="I33" s="4"/>
    </row>
    <row r="34" spans="2:9" ht="15.75">
      <c r="B34" s="22">
        <v>7</v>
      </c>
      <c r="C34" s="213" t="s">
        <v>161</v>
      </c>
      <c r="D34" s="213"/>
      <c r="E34" s="216" t="s">
        <v>100</v>
      </c>
      <c r="F34" s="216"/>
      <c r="G34" s="217" t="s">
        <v>101</v>
      </c>
      <c r="H34" s="218"/>
      <c r="I34" s="4"/>
    </row>
    <row r="35" spans="2:9" ht="15.75">
      <c r="B35" s="22">
        <v>8</v>
      </c>
      <c r="C35" s="213" t="s">
        <v>161</v>
      </c>
      <c r="D35" s="213"/>
      <c r="E35" s="216" t="s">
        <v>102</v>
      </c>
      <c r="F35" s="216"/>
      <c r="G35" s="217" t="s">
        <v>103</v>
      </c>
      <c r="H35" s="218"/>
      <c r="I35" s="4"/>
    </row>
    <row r="36" spans="2:9" ht="15.75">
      <c r="B36" s="22">
        <v>9</v>
      </c>
      <c r="C36" s="213" t="s">
        <v>161</v>
      </c>
      <c r="D36" s="213"/>
      <c r="E36" s="216" t="s">
        <v>104</v>
      </c>
      <c r="F36" s="216"/>
      <c r="G36" s="217" t="s">
        <v>103</v>
      </c>
      <c r="H36" s="218"/>
      <c r="I36" s="4"/>
    </row>
    <row r="37" spans="2:9" ht="15.75">
      <c r="B37" s="22">
        <v>10</v>
      </c>
      <c r="C37" s="213" t="s">
        <v>162</v>
      </c>
      <c r="D37" s="213"/>
      <c r="E37" s="216" t="s">
        <v>105</v>
      </c>
      <c r="F37" s="216"/>
      <c r="G37" s="217" t="s">
        <v>163</v>
      </c>
      <c r="H37" s="218"/>
      <c r="I37" s="4"/>
    </row>
    <row r="38" spans="2:9" ht="15.75">
      <c r="B38" s="22">
        <v>11</v>
      </c>
      <c r="C38" s="214" t="s">
        <v>206</v>
      </c>
      <c r="D38" s="215"/>
      <c r="E38" s="216" t="s">
        <v>106</v>
      </c>
      <c r="F38" s="216"/>
      <c r="G38" s="217" t="s">
        <v>95</v>
      </c>
      <c r="H38" s="218"/>
      <c r="I38" s="4"/>
    </row>
    <row r="39" spans="2:9" ht="15.75">
      <c r="B39" s="22">
        <v>12</v>
      </c>
      <c r="C39" s="219" t="s">
        <v>107</v>
      </c>
      <c r="D39" s="219"/>
      <c r="E39" s="216" t="s">
        <v>108</v>
      </c>
      <c r="F39" s="216"/>
      <c r="G39" s="217" t="s">
        <v>101</v>
      </c>
      <c r="H39" s="218"/>
      <c r="I39" s="4"/>
    </row>
    <row r="40" spans="2:9" ht="15.75">
      <c r="B40" s="22">
        <v>13</v>
      </c>
      <c r="C40" s="213" t="s">
        <v>396</v>
      </c>
      <c r="D40" s="213"/>
      <c r="E40" s="216" t="s">
        <v>109</v>
      </c>
      <c r="F40" s="216"/>
      <c r="G40" s="217" t="s">
        <v>101</v>
      </c>
      <c r="H40" s="218"/>
      <c r="I40" s="4"/>
    </row>
    <row r="41" spans="2:9" ht="15.75">
      <c r="B41" s="22">
        <v>14</v>
      </c>
      <c r="C41" s="213" t="s">
        <v>110</v>
      </c>
      <c r="D41" s="213"/>
      <c r="E41" s="216" t="s">
        <v>111</v>
      </c>
      <c r="F41" s="216"/>
      <c r="G41" s="217" t="s">
        <v>101</v>
      </c>
      <c r="H41" s="218"/>
      <c r="I41" s="4"/>
    </row>
    <row r="42" spans="2:9" ht="15.75">
      <c r="B42" s="22">
        <v>15</v>
      </c>
      <c r="C42" s="213" t="s">
        <v>110</v>
      </c>
      <c r="D42" s="213"/>
      <c r="E42" s="216" t="s">
        <v>112</v>
      </c>
      <c r="F42" s="216"/>
      <c r="G42" s="217" t="s">
        <v>95</v>
      </c>
      <c r="H42" s="218"/>
      <c r="I42" s="4"/>
    </row>
    <row r="43" spans="2:9" ht="15.75">
      <c r="B43" s="224" t="s">
        <v>62</v>
      </c>
      <c r="C43" s="224"/>
      <c r="D43" s="224"/>
      <c r="E43" s="224"/>
      <c r="F43" s="226">
        <v>15</v>
      </c>
      <c r="G43" s="226"/>
      <c r="H43" s="226"/>
      <c r="I43" s="4"/>
    </row>
    <row r="44" spans="2:9" ht="15.75" customHeight="1">
      <c r="B44" s="225" t="s">
        <v>64</v>
      </c>
      <c r="C44" s="225"/>
      <c r="D44" s="225"/>
      <c r="E44" s="225"/>
      <c r="F44" s="226">
        <v>8</v>
      </c>
      <c r="G44" s="226"/>
      <c r="H44" s="226"/>
      <c r="I44" s="4"/>
    </row>
    <row r="45" spans="2:9" ht="15.75" customHeight="1">
      <c r="B45" s="225" t="s">
        <v>63</v>
      </c>
      <c r="C45" s="225"/>
      <c r="D45" s="225"/>
      <c r="E45" s="225"/>
      <c r="F45" s="226">
        <v>7</v>
      </c>
      <c r="G45" s="226"/>
      <c r="H45" s="226"/>
      <c r="I45" s="4"/>
    </row>
    <row r="46" spans="2:9" ht="15.75" customHeight="1">
      <c r="B46" s="225" t="s">
        <v>67</v>
      </c>
      <c r="C46" s="225"/>
      <c r="D46" s="225"/>
      <c r="E46" s="225"/>
      <c r="F46" s="226">
        <v>7</v>
      </c>
      <c r="G46" s="226"/>
      <c r="H46" s="226"/>
      <c r="I46" s="4"/>
    </row>
    <row r="47" spans="2:9" s="20" customFormat="1" ht="15.75">
      <c r="B47" s="19"/>
      <c r="C47" s="19"/>
      <c r="D47" s="19"/>
      <c r="E47" s="19"/>
      <c r="F47" s="19"/>
      <c r="G47" s="19"/>
      <c r="H47" s="19"/>
      <c r="I47" s="19"/>
    </row>
    <row r="48" spans="2:9" s="20" customFormat="1" ht="15.75">
      <c r="B48" s="19"/>
      <c r="C48" s="19"/>
      <c r="D48" s="19"/>
      <c r="E48" s="19"/>
      <c r="F48" s="19"/>
      <c r="G48" s="19"/>
      <c r="H48" s="19"/>
      <c r="I48" s="19"/>
    </row>
    <row r="49" spans="2:9" ht="18.75">
      <c r="B49" s="261" t="s">
        <v>70</v>
      </c>
      <c r="C49" s="262"/>
      <c r="D49" s="262"/>
      <c r="E49" s="262"/>
      <c r="F49" s="262"/>
      <c r="G49" s="262"/>
      <c r="H49" s="262"/>
      <c r="I49" s="4"/>
    </row>
    <row r="50" spans="2:9" ht="17.25">
      <c r="B50" s="263" t="s">
        <v>8</v>
      </c>
      <c r="C50" s="264"/>
      <c r="D50" s="264"/>
      <c r="E50" s="264"/>
      <c r="F50" s="264"/>
      <c r="G50" s="264"/>
      <c r="H50" s="264"/>
      <c r="I50" s="4"/>
    </row>
    <row r="51" spans="2:9" ht="40.5" customHeight="1">
      <c r="B51" s="255" t="s">
        <v>113</v>
      </c>
      <c r="C51" s="234"/>
      <c r="D51" s="234"/>
      <c r="E51" s="234"/>
      <c r="F51" s="234"/>
      <c r="G51" s="234"/>
      <c r="H51" s="234"/>
      <c r="I51" s="4"/>
    </row>
    <row r="52" spans="2:9" ht="15.75" customHeight="1">
      <c r="B52" s="265" t="s">
        <v>69</v>
      </c>
      <c r="C52" s="265"/>
      <c r="D52" s="265"/>
      <c r="E52" s="265"/>
      <c r="F52" s="265"/>
      <c r="G52" s="265"/>
      <c r="H52" s="265"/>
      <c r="I52" s="4"/>
    </row>
    <row r="53" spans="2:9" ht="26.25" customHeight="1">
      <c r="B53" s="255" t="s">
        <v>114</v>
      </c>
      <c r="C53" s="256"/>
      <c r="D53" s="256"/>
      <c r="E53" s="256"/>
      <c r="F53" s="256"/>
      <c r="G53" s="256"/>
      <c r="H53" s="256"/>
      <c r="I53" s="4"/>
    </row>
    <row r="54" spans="2:9" ht="31.5">
      <c r="B54" s="172" t="s">
        <v>9</v>
      </c>
      <c r="C54" s="257" t="s">
        <v>75</v>
      </c>
      <c r="D54" s="258"/>
      <c r="E54" s="24" t="s">
        <v>10</v>
      </c>
      <c r="F54" s="266" t="s">
        <v>11</v>
      </c>
      <c r="G54" s="267"/>
      <c r="H54" s="32" t="s">
        <v>12</v>
      </c>
      <c r="I54" s="4"/>
    </row>
    <row r="55" spans="2:9" ht="114" customHeight="1">
      <c r="B55" s="11">
        <v>1</v>
      </c>
      <c r="C55" s="259" t="s">
        <v>164</v>
      </c>
      <c r="D55" s="260"/>
      <c r="E55" s="23" t="s">
        <v>115</v>
      </c>
      <c r="F55" s="268" t="s">
        <v>116</v>
      </c>
      <c r="G55" s="269"/>
      <c r="H55" s="145" t="s">
        <v>213</v>
      </c>
      <c r="I55" s="41"/>
    </row>
    <row r="56" spans="2:9" ht="59.25" customHeight="1">
      <c r="B56" s="11">
        <v>2</v>
      </c>
      <c r="C56" s="259" t="s">
        <v>117</v>
      </c>
      <c r="D56" s="260"/>
      <c r="E56" s="10" t="s">
        <v>118</v>
      </c>
      <c r="F56" s="192" t="s">
        <v>119</v>
      </c>
      <c r="G56" s="194"/>
      <c r="H56" s="42" t="s">
        <v>120</v>
      </c>
      <c r="I56" s="4"/>
    </row>
    <row r="57" spans="2:9" ht="59.25" customHeight="1">
      <c r="B57" s="75" t="s">
        <v>187</v>
      </c>
      <c r="C57" s="259" t="s">
        <v>117</v>
      </c>
      <c r="D57" s="260"/>
      <c r="E57" s="73" t="s">
        <v>118</v>
      </c>
      <c r="F57" s="192" t="s">
        <v>188</v>
      </c>
      <c r="G57" s="194"/>
      <c r="H57" s="74" t="s">
        <v>189</v>
      </c>
      <c r="I57" s="4"/>
    </row>
    <row r="58" spans="2:9" ht="69" customHeight="1">
      <c r="B58" s="11">
        <v>3</v>
      </c>
      <c r="C58" s="259" t="s">
        <v>121</v>
      </c>
      <c r="D58" s="260"/>
      <c r="E58" s="73" t="s">
        <v>122</v>
      </c>
      <c r="F58" s="192" t="s">
        <v>190</v>
      </c>
      <c r="G58" s="194"/>
      <c r="H58" s="111" t="s">
        <v>191</v>
      </c>
      <c r="I58" s="4"/>
    </row>
    <row r="59" spans="2:9" ht="63" customHeight="1">
      <c r="B59" s="227" t="s">
        <v>165</v>
      </c>
      <c r="C59" s="227"/>
      <c r="D59" s="227"/>
      <c r="E59" s="227"/>
      <c r="F59" s="227"/>
      <c r="G59" s="227"/>
      <c r="H59" s="227"/>
      <c r="I59" s="4"/>
    </row>
    <row r="60" spans="2:9" s="20" customFormat="1" ht="15.75">
      <c r="B60" s="19"/>
      <c r="C60" s="19"/>
      <c r="D60" s="19"/>
      <c r="E60" s="19"/>
      <c r="F60" s="19"/>
      <c r="G60" s="19"/>
      <c r="H60" s="19"/>
      <c r="I60" s="19"/>
    </row>
    <row r="61" spans="2:9" ht="18.75">
      <c r="B61" s="228" t="s">
        <v>72</v>
      </c>
      <c r="C61" s="228"/>
      <c r="D61" s="228"/>
      <c r="E61" s="228"/>
      <c r="F61" s="228"/>
      <c r="G61" s="228"/>
      <c r="H61" s="228"/>
      <c r="I61" s="4"/>
    </row>
    <row r="62" spans="2:9" ht="17.25">
      <c r="B62" s="229" t="s">
        <v>208</v>
      </c>
      <c r="C62" s="229"/>
      <c r="D62" s="229"/>
      <c r="E62" s="229"/>
      <c r="F62" s="229"/>
      <c r="G62" s="229"/>
      <c r="H62" s="229"/>
      <c r="I62" s="4"/>
    </row>
    <row r="63" spans="2:9" ht="15.75">
      <c r="B63" s="10" t="s">
        <v>13</v>
      </c>
      <c r="C63" s="259" t="s">
        <v>65</v>
      </c>
      <c r="D63" s="305"/>
      <c r="E63" s="260"/>
      <c r="F63" s="324" t="s">
        <v>77</v>
      </c>
      <c r="G63" s="325"/>
      <c r="H63" s="325"/>
      <c r="I63" s="4"/>
    </row>
    <row r="64" spans="2:9" ht="15.75">
      <c r="B64" s="11" t="s">
        <v>170</v>
      </c>
      <c r="C64" s="220">
        <v>1</v>
      </c>
      <c r="D64" s="305"/>
      <c r="E64" s="260"/>
      <c r="F64" s="195" t="s">
        <v>218</v>
      </c>
      <c r="G64" s="223"/>
      <c r="H64" s="223"/>
      <c r="I64" s="4"/>
    </row>
    <row r="65" spans="2:9" ht="15.75">
      <c r="B65" s="69" t="s">
        <v>214</v>
      </c>
      <c r="C65" s="220">
        <v>1</v>
      </c>
      <c r="D65" s="221"/>
      <c r="E65" s="222"/>
      <c r="F65" s="195" t="s">
        <v>217</v>
      </c>
      <c r="G65" s="223"/>
      <c r="H65" s="223"/>
      <c r="I65" s="4"/>
    </row>
    <row r="66" spans="2:9" ht="15.75">
      <c r="B66" s="69" t="s">
        <v>215</v>
      </c>
      <c r="C66" s="220">
        <v>1</v>
      </c>
      <c r="D66" s="221"/>
      <c r="E66" s="222"/>
      <c r="F66" s="195" t="s">
        <v>216</v>
      </c>
      <c r="G66" s="223"/>
      <c r="H66" s="223"/>
      <c r="I66" s="4"/>
    </row>
    <row r="67" spans="2:9" ht="15.75">
      <c r="B67" s="69"/>
      <c r="C67" s="220"/>
      <c r="D67" s="221"/>
      <c r="E67" s="222"/>
      <c r="F67" s="195"/>
      <c r="G67" s="223"/>
      <c r="H67" s="223"/>
      <c r="I67" s="4"/>
    </row>
    <row r="68" spans="2:9" ht="20.25" customHeight="1">
      <c r="B68" s="226" t="s">
        <v>123</v>
      </c>
      <c r="C68" s="216"/>
      <c r="D68" s="216"/>
      <c r="E68" s="216"/>
      <c r="F68" s="216"/>
      <c r="G68" s="216"/>
      <c r="H68" s="216"/>
      <c r="I68" s="4"/>
    </row>
    <row r="69" spans="2:9" s="20" customFormat="1" ht="15.75">
      <c r="B69" s="39"/>
      <c r="C69" s="18"/>
      <c r="D69" s="18"/>
      <c r="E69" s="18"/>
      <c r="F69" s="18"/>
      <c r="G69" s="18"/>
      <c r="H69" s="18"/>
      <c r="I69" s="19"/>
    </row>
    <row r="70" spans="2:9" ht="17.25">
      <c r="B70" s="229" t="s">
        <v>397</v>
      </c>
      <c r="C70" s="229"/>
      <c r="D70" s="229"/>
      <c r="E70" s="229"/>
      <c r="F70" s="229"/>
      <c r="G70" s="229"/>
      <c r="H70" s="229"/>
      <c r="I70" s="4"/>
    </row>
    <row r="71" spans="2:9" ht="15.75">
      <c r="B71" s="10" t="s">
        <v>13</v>
      </c>
      <c r="C71" s="223" t="s">
        <v>14</v>
      </c>
      <c r="D71" s="223"/>
      <c r="E71" s="223"/>
      <c r="F71" s="216" t="s">
        <v>76</v>
      </c>
      <c r="G71" s="216"/>
      <c r="H71" s="216"/>
      <c r="I71" s="4"/>
    </row>
    <row r="72" spans="2:9" ht="15.75">
      <c r="B72" s="11" t="s">
        <v>170</v>
      </c>
      <c r="C72" s="316">
        <v>1</v>
      </c>
      <c r="D72" s="223"/>
      <c r="E72" s="223"/>
      <c r="F72" s="195" t="s">
        <v>124</v>
      </c>
      <c r="G72" s="223"/>
      <c r="H72" s="223"/>
      <c r="I72" s="4"/>
    </row>
    <row r="73" spans="2:9" ht="15.75">
      <c r="B73" s="69" t="s">
        <v>214</v>
      </c>
      <c r="C73" s="316">
        <v>1</v>
      </c>
      <c r="D73" s="223"/>
      <c r="E73" s="223"/>
      <c r="F73" s="195" t="s">
        <v>124</v>
      </c>
      <c r="G73" s="223"/>
      <c r="H73" s="223"/>
      <c r="I73" s="4"/>
    </row>
    <row r="74" spans="2:9" ht="15.75">
      <c r="B74" s="69" t="s">
        <v>215</v>
      </c>
      <c r="C74" s="316">
        <v>1</v>
      </c>
      <c r="D74" s="223"/>
      <c r="E74" s="223"/>
      <c r="F74" s="195" t="s">
        <v>124</v>
      </c>
      <c r="G74" s="223"/>
      <c r="H74" s="223"/>
      <c r="I74" s="4"/>
    </row>
    <row r="75" spans="2:9" ht="15.75">
      <c r="B75" s="11" t="s">
        <v>219</v>
      </c>
      <c r="C75" s="316">
        <v>1</v>
      </c>
      <c r="D75" s="223"/>
      <c r="E75" s="223"/>
      <c r="F75" s="195" t="s">
        <v>124</v>
      </c>
      <c r="G75" s="223"/>
      <c r="H75" s="223"/>
      <c r="I75" s="4"/>
    </row>
    <row r="76" spans="2:9" ht="48" customHeight="1">
      <c r="B76" s="226" t="s">
        <v>125</v>
      </c>
      <c r="C76" s="216"/>
      <c r="D76" s="216"/>
      <c r="E76" s="216"/>
      <c r="F76" s="216"/>
      <c r="G76" s="216"/>
      <c r="H76" s="216"/>
      <c r="I76" s="4"/>
    </row>
    <row r="77" spans="2:9" ht="15.75">
      <c r="B77" s="4"/>
      <c r="C77" s="4"/>
      <c r="D77" s="4"/>
      <c r="E77" s="4"/>
      <c r="F77" s="4"/>
      <c r="G77" s="4"/>
      <c r="H77" s="4"/>
      <c r="I77" s="4"/>
    </row>
    <row r="78" spans="2:9" ht="17.25">
      <c r="B78" s="326" t="s">
        <v>15</v>
      </c>
      <c r="C78" s="326"/>
      <c r="D78" s="326"/>
      <c r="E78" s="326"/>
      <c r="F78" s="326"/>
      <c r="G78" s="326"/>
      <c r="H78" s="326"/>
      <c r="I78" s="4"/>
    </row>
    <row r="79" spans="2:9" ht="15.75">
      <c r="B79" s="14" t="s">
        <v>13</v>
      </c>
      <c r="C79" s="5" t="s">
        <v>16</v>
      </c>
      <c r="D79" s="216" t="s">
        <v>17</v>
      </c>
      <c r="E79" s="216"/>
      <c r="F79" s="216" t="s">
        <v>18</v>
      </c>
      <c r="G79" s="216"/>
      <c r="H79" s="5" t="s">
        <v>78</v>
      </c>
      <c r="I79" s="4"/>
    </row>
    <row r="80" spans="2:9" ht="15.75">
      <c r="B80" s="15" t="s">
        <v>215</v>
      </c>
      <c r="C80" s="143">
        <v>1</v>
      </c>
      <c r="D80" s="192">
        <v>1</v>
      </c>
      <c r="E80" s="194"/>
      <c r="F80" s="216"/>
      <c r="G80" s="216"/>
      <c r="H80" s="76" t="s">
        <v>222</v>
      </c>
      <c r="I80" s="4"/>
    </row>
    <row r="81" spans="2:16" ht="15.75">
      <c r="B81" s="15" t="s">
        <v>219</v>
      </c>
      <c r="C81" s="143">
        <v>1</v>
      </c>
      <c r="D81" s="192">
        <v>1</v>
      </c>
      <c r="E81" s="194"/>
      <c r="F81" s="216"/>
      <c r="G81" s="216"/>
      <c r="H81" s="76" t="s">
        <v>223</v>
      </c>
      <c r="I81" s="4"/>
    </row>
    <row r="82" spans="2:16" ht="15.75">
      <c r="B82" s="15" t="s">
        <v>220</v>
      </c>
      <c r="C82" s="143" t="s">
        <v>221</v>
      </c>
      <c r="D82" s="192" t="s">
        <v>221</v>
      </c>
      <c r="E82" s="194"/>
      <c r="F82" s="216"/>
      <c r="G82" s="216"/>
      <c r="H82" s="76"/>
      <c r="I82" s="4"/>
    </row>
    <row r="83" spans="2:16" ht="19.5" customHeight="1">
      <c r="B83" s="226"/>
      <c r="C83" s="216"/>
      <c r="D83" s="216"/>
      <c r="E83" s="216"/>
      <c r="F83" s="216"/>
      <c r="G83" s="216"/>
      <c r="H83" s="216"/>
      <c r="I83" s="4"/>
    </row>
    <row r="84" spans="2:16" ht="17.25">
      <c r="B84" s="271" t="s">
        <v>82</v>
      </c>
      <c r="C84" s="271"/>
      <c r="D84" s="271"/>
      <c r="E84" s="271"/>
      <c r="F84" s="271"/>
      <c r="G84" s="271"/>
      <c r="H84" s="271"/>
      <c r="I84" s="8"/>
    </row>
    <row r="85" spans="2:16" ht="15.75">
      <c r="B85" s="5" t="s">
        <v>19</v>
      </c>
      <c r="C85" s="5" t="s">
        <v>20</v>
      </c>
      <c r="D85" s="5" t="s">
        <v>21</v>
      </c>
      <c r="E85" s="5" t="s">
        <v>22</v>
      </c>
      <c r="F85" s="5" t="s">
        <v>23</v>
      </c>
      <c r="G85" s="5" t="s">
        <v>24</v>
      </c>
      <c r="H85" s="5" t="s">
        <v>25</v>
      </c>
    </row>
    <row r="86" spans="2:16" ht="15.75">
      <c r="B86" s="6"/>
      <c r="C86" s="6" t="s">
        <v>126</v>
      </c>
      <c r="D86" s="6"/>
      <c r="E86" s="6"/>
      <c r="F86" s="6"/>
      <c r="G86" s="6"/>
      <c r="H86" s="6"/>
    </row>
    <row r="87" spans="2:16" ht="15.75">
      <c r="B87" s="6"/>
      <c r="C87" s="6"/>
      <c r="D87" s="6"/>
      <c r="E87" s="6"/>
      <c r="F87" s="6"/>
      <c r="G87" s="6"/>
      <c r="H87" s="6"/>
    </row>
    <row r="88" spans="2:16" ht="27.75" customHeight="1">
      <c r="B88" s="226" t="s">
        <v>84</v>
      </c>
      <c r="C88" s="216"/>
      <c r="D88" s="216"/>
      <c r="E88" s="216"/>
      <c r="F88" s="216"/>
      <c r="G88" s="216"/>
      <c r="H88" s="216"/>
      <c r="I88" s="4"/>
      <c r="J88" s="4"/>
      <c r="K88" s="4"/>
      <c r="L88" s="4"/>
      <c r="M88" s="4"/>
      <c r="N88" s="4"/>
      <c r="O88" s="4"/>
      <c r="P88" s="4"/>
    </row>
    <row r="89" spans="2:16" ht="17.25">
      <c r="B89" s="270" t="s">
        <v>66</v>
      </c>
      <c r="C89" s="270"/>
      <c r="D89" s="270"/>
      <c r="E89" s="270"/>
      <c r="F89" s="270"/>
      <c r="G89" s="270"/>
      <c r="H89" s="270"/>
      <c r="I89" s="4"/>
    </row>
    <row r="90" spans="2:16" ht="15.75">
      <c r="B90" s="272" t="s">
        <v>19</v>
      </c>
      <c r="C90" s="272"/>
      <c r="D90" s="33" t="s">
        <v>26</v>
      </c>
      <c r="E90" s="33" t="s">
        <v>27</v>
      </c>
      <c r="F90" s="33" t="s">
        <v>28</v>
      </c>
      <c r="G90" s="273" t="s">
        <v>29</v>
      </c>
      <c r="H90" s="274"/>
    </row>
    <row r="91" spans="2:16" ht="15.75">
      <c r="B91" s="217" t="s">
        <v>127</v>
      </c>
      <c r="C91" s="218"/>
      <c r="D91" s="6"/>
      <c r="E91" s="6"/>
      <c r="F91" s="6"/>
      <c r="G91" s="226"/>
      <c r="H91" s="226"/>
    </row>
    <row r="92" spans="2:16" ht="15.75">
      <c r="B92" s="217"/>
      <c r="C92" s="218"/>
      <c r="D92" s="6"/>
      <c r="E92" s="6"/>
      <c r="F92" s="6"/>
      <c r="G92" s="226"/>
      <c r="H92" s="226"/>
    </row>
    <row r="93" spans="2:16" ht="15.75">
      <c r="B93" s="217"/>
      <c r="C93" s="218"/>
      <c r="D93" s="6"/>
      <c r="E93" s="6"/>
      <c r="F93" s="6"/>
      <c r="G93" s="226"/>
      <c r="H93" s="226"/>
    </row>
    <row r="94" spans="2:16" ht="15.75">
      <c r="B94" s="217"/>
      <c r="C94" s="218"/>
      <c r="D94" s="6"/>
      <c r="E94" s="6"/>
      <c r="F94" s="6"/>
      <c r="G94" s="217"/>
      <c r="H94" s="218"/>
    </row>
    <row r="95" spans="2:16" ht="45" customHeight="1">
      <c r="B95" s="226" t="s">
        <v>83</v>
      </c>
      <c r="C95" s="216"/>
      <c r="D95" s="216"/>
      <c r="E95" s="216"/>
      <c r="F95" s="216"/>
      <c r="G95" s="216"/>
      <c r="H95" s="216"/>
      <c r="I95" s="4"/>
    </row>
    <row r="96" spans="2:16" s="20" customFormat="1" ht="15.75">
      <c r="B96" s="18"/>
      <c r="C96" s="18"/>
      <c r="D96" s="18"/>
      <c r="E96" s="18"/>
      <c r="F96" s="18"/>
      <c r="G96" s="18"/>
      <c r="H96" s="19"/>
      <c r="I96" s="19"/>
    </row>
    <row r="97" spans="1:10" ht="15.75">
      <c r="B97" s="275" t="s">
        <v>30</v>
      </c>
      <c r="C97" s="275"/>
      <c r="D97" s="275"/>
      <c r="E97" s="275"/>
      <c r="F97" s="275"/>
      <c r="G97" s="275"/>
      <c r="H97" s="275"/>
      <c r="I97" s="8"/>
    </row>
    <row r="98" spans="1:10" ht="47.25">
      <c r="B98" s="143" t="s">
        <v>19</v>
      </c>
      <c r="C98" s="143" t="s">
        <v>20</v>
      </c>
      <c r="D98" s="143" t="s">
        <v>21</v>
      </c>
      <c r="E98" s="144" t="s">
        <v>22</v>
      </c>
      <c r="F98" s="144" t="s">
        <v>24</v>
      </c>
      <c r="G98" s="143" t="s">
        <v>31</v>
      </c>
      <c r="H98" s="144" t="s">
        <v>32</v>
      </c>
    </row>
    <row r="99" spans="1:10" ht="16.5" thickBot="1">
      <c r="B99" s="5" t="s">
        <v>128</v>
      </c>
      <c r="C99" s="5" t="s">
        <v>232</v>
      </c>
      <c r="D99" s="5"/>
      <c r="E99" s="5"/>
      <c r="F99" s="5"/>
      <c r="G99" s="5"/>
      <c r="H99" s="35"/>
    </row>
    <row r="100" spans="1:10" ht="68.25" customHeight="1">
      <c r="B100" s="131" t="s">
        <v>224</v>
      </c>
      <c r="C100" s="132" t="s">
        <v>225</v>
      </c>
      <c r="D100" s="132" t="s">
        <v>226</v>
      </c>
      <c r="E100" s="132" t="s">
        <v>227</v>
      </c>
      <c r="F100" s="132" t="s">
        <v>228</v>
      </c>
      <c r="G100" s="132" t="s">
        <v>229</v>
      </c>
      <c r="H100" s="132" t="s">
        <v>230</v>
      </c>
      <c r="I100" s="334" t="s">
        <v>231</v>
      </c>
      <c r="J100" s="335"/>
    </row>
    <row r="101" spans="1:10" ht="24" customHeight="1" thickBot="1">
      <c r="A101" s="2"/>
      <c r="B101" s="133">
        <v>13</v>
      </c>
      <c r="C101" s="134">
        <v>0</v>
      </c>
      <c r="D101" s="134">
        <v>29</v>
      </c>
      <c r="E101" s="134">
        <v>3</v>
      </c>
      <c r="F101" s="134">
        <v>9</v>
      </c>
      <c r="G101" s="134">
        <v>204</v>
      </c>
      <c r="H101" s="134">
        <v>115</v>
      </c>
      <c r="I101" s="336">
        <v>11</v>
      </c>
      <c r="J101" s="337"/>
    </row>
    <row r="102" spans="1:10" ht="24" customHeight="1">
      <c r="A102" s="2"/>
      <c r="B102" s="67"/>
      <c r="C102" s="37"/>
      <c r="D102" s="37"/>
      <c r="E102" s="37"/>
      <c r="F102" s="37"/>
      <c r="G102" s="37"/>
      <c r="H102" s="37"/>
      <c r="I102" s="8"/>
    </row>
    <row r="103" spans="1:10" ht="24" customHeight="1">
      <c r="A103" s="2"/>
      <c r="B103" s="67"/>
      <c r="C103" s="37"/>
      <c r="D103" s="37"/>
      <c r="E103" s="37"/>
      <c r="F103" s="37"/>
      <c r="G103" s="37"/>
      <c r="H103" s="37"/>
      <c r="I103" s="8"/>
    </row>
    <row r="104" spans="1:10" ht="24" customHeight="1">
      <c r="A104" s="2"/>
      <c r="B104" s="67"/>
      <c r="C104" s="37"/>
      <c r="D104" s="37"/>
      <c r="E104" s="37"/>
      <c r="F104" s="37"/>
      <c r="G104" s="37"/>
      <c r="H104" s="37"/>
      <c r="I104" s="8"/>
    </row>
    <row r="105" spans="1:10" ht="24" customHeight="1">
      <c r="A105" s="2"/>
      <c r="B105" s="67"/>
      <c r="C105" s="37"/>
      <c r="D105" s="37"/>
      <c r="E105" s="37"/>
      <c r="F105" s="37"/>
      <c r="G105" s="37"/>
      <c r="H105" s="37"/>
      <c r="I105" s="8"/>
    </row>
    <row r="106" spans="1:10" ht="24" customHeight="1">
      <c r="A106" s="2"/>
      <c r="B106" s="67"/>
      <c r="C106" s="37"/>
      <c r="D106" s="37"/>
      <c r="E106" s="37"/>
      <c r="F106" s="37"/>
      <c r="G106" s="37"/>
      <c r="H106" s="37"/>
      <c r="I106" s="8"/>
    </row>
    <row r="107" spans="1:10" ht="24" customHeight="1">
      <c r="A107" s="2"/>
      <c r="B107" s="67"/>
      <c r="C107" s="37"/>
      <c r="D107" s="37"/>
      <c r="E107" s="37"/>
      <c r="F107" s="37"/>
      <c r="G107" s="37"/>
      <c r="H107" s="37"/>
      <c r="I107" s="8"/>
    </row>
    <row r="108" spans="1:10" ht="24" customHeight="1">
      <c r="A108" s="2"/>
      <c r="B108" s="67"/>
      <c r="C108" s="37"/>
      <c r="D108" s="37"/>
      <c r="E108" s="37"/>
      <c r="F108" s="37"/>
      <c r="G108" s="37"/>
      <c r="H108" s="37"/>
      <c r="I108" s="8"/>
    </row>
    <row r="109" spans="1:10" ht="24" customHeight="1">
      <c r="A109" s="2"/>
      <c r="B109" s="67"/>
      <c r="C109" s="37"/>
      <c r="D109" s="37"/>
      <c r="E109" s="37"/>
      <c r="F109" s="37"/>
      <c r="G109" s="37"/>
      <c r="H109" s="37"/>
      <c r="I109" s="8"/>
    </row>
    <row r="110" spans="1:10" ht="24" customHeight="1">
      <c r="A110" s="2"/>
      <c r="B110" s="67"/>
      <c r="C110" s="37"/>
      <c r="D110" s="37"/>
      <c r="E110" s="37"/>
      <c r="F110" s="37"/>
      <c r="G110" s="37"/>
      <c r="H110" s="37"/>
      <c r="I110" s="8"/>
    </row>
    <row r="111" spans="1:10" ht="24" customHeight="1">
      <c r="A111" s="2"/>
      <c r="B111" s="67"/>
      <c r="C111" s="37"/>
      <c r="D111" s="37"/>
      <c r="E111" s="37"/>
      <c r="F111" s="37"/>
      <c r="G111" s="37"/>
      <c r="H111" s="37"/>
      <c r="I111" s="8"/>
    </row>
    <row r="112" spans="1:10" ht="24" customHeight="1">
      <c r="A112" s="2"/>
      <c r="B112" s="67"/>
      <c r="C112" s="37"/>
      <c r="D112" s="37"/>
      <c r="E112" s="37"/>
      <c r="F112" s="37"/>
      <c r="G112" s="37"/>
      <c r="H112" s="37"/>
      <c r="I112" s="8"/>
    </row>
    <row r="113" spans="1:10" ht="24" customHeight="1">
      <c r="A113" s="2"/>
      <c r="B113" s="67"/>
      <c r="C113" s="37"/>
      <c r="D113" s="37"/>
      <c r="E113" s="37"/>
      <c r="F113" s="37"/>
      <c r="G113" s="37"/>
      <c r="H113" s="37"/>
      <c r="I113" s="8"/>
    </row>
    <row r="114" spans="1:10" ht="24" customHeight="1">
      <c r="A114" s="2"/>
      <c r="B114" s="67"/>
      <c r="C114" s="37"/>
      <c r="D114" s="37"/>
      <c r="E114" s="37"/>
      <c r="F114" s="37"/>
      <c r="G114" s="37"/>
      <c r="H114" s="37"/>
      <c r="I114" s="8"/>
    </row>
    <row r="115" spans="1:10" ht="24" customHeight="1">
      <c r="A115" s="2"/>
      <c r="B115" s="67"/>
      <c r="C115" s="37"/>
      <c r="D115" s="37"/>
      <c r="E115" s="37"/>
      <c r="F115" s="37"/>
      <c r="G115" s="37"/>
      <c r="H115" s="37"/>
      <c r="I115" s="8"/>
    </row>
    <row r="116" spans="1:10" ht="17.25">
      <c r="B116" s="289" t="s">
        <v>33</v>
      </c>
      <c r="C116" s="290"/>
      <c r="D116" s="290"/>
      <c r="E116" s="290"/>
      <c r="F116" s="290"/>
      <c r="G116" s="290"/>
      <c r="H116" s="290"/>
      <c r="I116" s="290"/>
      <c r="J116" s="291"/>
    </row>
    <row r="117" spans="1:10" ht="15.75" customHeight="1">
      <c r="A117" s="77"/>
      <c r="B117" s="206" t="s">
        <v>171</v>
      </c>
      <c r="C117" s="206"/>
      <c r="D117" s="206"/>
      <c r="E117" s="206"/>
      <c r="F117" s="206"/>
      <c r="G117" s="206"/>
      <c r="H117" s="206"/>
      <c r="I117" s="206"/>
    </row>
    <row r="118" spans="1:10" ht="15.75" customHeight="1">
      <c r="A118" s="77"/>
      <c r="B118" s="148"/>
      <c r="C118" s="148"/>
      <c r="D118" s="148"/>
      <c r="E118" s="148"/>
      <c r="F118" s="148"/>
      <c r="G118" s="148"/>
      <c r="H118" s="148"/>
      <c r="I118" s="148"/>
    </row>
    <row r="119" spans="1:10" ht="15.75" customHeight="1">
      <c r="A119" s="77"/>
      <c r="B119" s="199" t="s">
        <v>233</v>
      </c>
      <c r="C119" s="200"/>
      <c r="D119" s="200"/>
      <c r="E119" s="200"/>
      <c r="F119" s="200"/>
      <c r="G119" s="200"/>
      <c r="H119" s="200"/>
      <c r="I119" s="200"/>
      <c r="J119" s="201"/>
    </row>
    <row r="120" spans="1:10" ht="24.75" customHeight="1" thickBot="1">
      <c r="A120" s="80"/>
      <c r="B120" s="207" t="s">
        <v>172</v>
      </c>
      <c r="C120" s="208"/>
      <c r="D120" s="207" t="s">
        <v>249</v>
      </c>
      <c r="E120" s="208"/>
      <c r="F120" s="81" t="s">
        <v>173</v>
      </c>
      <c r="G120" s="81" t="s">
        <v>174</v>
      </c>
      <c r="H120" s="82" t="s">
        <v>175</v>
      </c>
      <c r="I120" s="198" t="s">
        <v>176</v>
      </c>
      <c r="J120" s="198"/>
    </row>
    <row r="121" spans="1:10" ht="36.75" customHeight="1" thickBot="1">
      <c r="A121" s="83"/>
      <c r="B121" s="209">
        <v>387663</v>
      </c>
      <c r="C121" s="210"/>
      <c r="D121" s="211" t="s">
        <v>234</v>
      </c>
      <c r="E121" s="212"/>
      <c r="F121" s="78">
        <v>5310000</v>
      </c>
      <c r="G121" s="79" t="s">
        <v>238</v>
      </c>
      <c r="H121" s="79" t="s">
        <v>129</v>
      </c>
      <c r="I121" s="181" t="s">
        <v>178</v>
      </c>
      <c r="J121" s="182"/>
    </row>
    <row r="122" spans="1:10" ht="26.25" customHeight="1" thickBot="1">
      <c r="A122" s="83"/>
      <c r="B122" s="209">
        <v>387663</v>
      </c>
      <c r="C122" s="210"/>
      <c r="D122" s="211" t="s">
        <v>234</v>
      </c>
      <c r="E122" s="212"/>
      <c r="F122" s="78">
        <v>2100000</v>
      </c>
      <c r="G122" s="79" t="s">
        <v>239</v>
      </c>
      <c r="H122" s="79" t="s">
        <v>129</v>
      </c>
      <c r="I122" s="181" t="s">
        <v>178</v>
      </c>
      <c r="J122" s="182"/>
    </row>
    <row r="123" spans="1:10" ht="24" customHeight="1" thickBot="1">
      <c r="A123" s="83"/>
      <c r="B123" s="209">
        <v>382392</v>
      </c>
      <c r="C123" s="210"/>
      <c r="D123" s="211" t="s">
        <v>235</v>
      </c>
      <c r="E123" s="212"/>
      <c r="F123" s="78">
        <v>14400000</v>
      </c>
      <c r="G123" s="79" t="s">
        <v>240</v>
      </c>
      <c r="H123" s="79" t="s">
        <v>241</v>
      </c>
      <c r="I123" s="181" t="s">
        <v>178</v>
      </c>
      <c r="J123" s="182"/>
    </row>
    <row r="124" spans="1:10" ht="24.75" customHeight="1" thickBot="1">
      <c r="A124" s="83"/>
      <c r="B124" s="209">
        <v>373491</v>
      </c>
      <c r="C124" s="210"/>
      <c r="D124" s="211" t="s">
        <v>236</v>
      </c>
      <c r="E124" s="212"/>
      <c r="F124" s="78">
        <v>1995200</v>
      </c>
      <c r="G124" s="79" t="s">
        <v>242</v>
      </c>
      <c r="H124" s="79" t="s">
        <v>241</v>
      </c>
      <c r="I124" s="181" t="s">
        <v>178</v>
      </c>
      <c r="J124" s="182"/>
    </row>
    <row r="125" spans="1:10" ht="73.5" customHeight="1" thickBot="1">
      <c r="A125" s="83"/>
      <c r="B125" s="209">
        <v>415963</v>
      </c>
      <c r="C125" s="210"/>
      <c r="D125" s="211" t="s">
        <v>390</v>
      </c>
      <c r="E125" s="212"/>
      <c r="F125" s="78">
        <v>29280840</v>
      </c>
      <c r="G125" s="79" t="s">
        <v>243</v>
      </c>
      <c r="H125" s="79" t="s">
        <v>244</v>
      </c>
      <c r="I125" s="181" t="s">
        <v>178</v>
      </c>
      <c r="J125" s="182"/>
    </row>
    <row r="126" spans="1:10" ht="21" customHeight="1" thickBot="1">
      <c r="A126" s="83"/>
      <c r="B126" s="209">
        <v>417393</v>
      </c>
      <c r="C126" s="210"/>
      <c r="D126" s="211" t="s">
        <v>237</v>
      </c>
      <c r="E126" s="212"/>
      <c r="F126" s="152">
        <v>18000000</v>
      </c>
      <c r="G126" s="151" t="s">
        <v>245</v>
      </c>
      <c r="H126" s="151" t="s">
        <v>177</v>
      </c>
      <c r="I126" s="181" t="s">
        <v>178</v>
      </c>
      <c r="J126" s="182"/>
    </row>
    <row r="127" spans="1:10" ht="76.5" customHeight="1" thickBot="1">
      <c r="A127" s="83"/>
      <c r="B127" s="209">
        <v>416471</v>
      </c>
      <c r="C127" s="210"/>
      <c r="D127" s="211" t="s">
        <v>391</v>
      </c>
      <c r="E127" s="212"/>
      <c r="F127" s="78">
        <v>29679959</v>
      </c>
      <c r="G127" s="79" t="s">
        <v>246</v>
      </c>
      <c r="H127" s="79" t="s">
        <v>177</v>
      </c>
      <c r="I127" s="181" t="s">
        <v>178</v>
      </c>
      <c r="J127" s="182"/>
    </row>
    <row r="128" spans="1:10" ht="38.25" customHeight="1" thickBot="1">
      <c r="A128" s="83"/>
      <c r="B128" s="209">
        <v>418811</v>
      </c>
      <c r="C128" s="210"/>
      <c r="D128" s="279" t="s">
        <v>392</v>
      </c>
      <c r="E128" s="280"/>
      <c r="F128" s="153">
        <v>37150003</v>
      </c>
      <c r="G128" s="79" t="s">
        <v>247</v>
      </c>
      <c r="H128" s="79" t="s">
        <v>248</v>
      </c>
      <c r="I128" s="181" t="s">
        <v>178</v>
      </c>
      <c r="J128" s="182"/>
    </row>
    <row r="129" spans="1:10" ht="38.25" customHeight="1" thickBot="1">
      <c r="A129" s="83"/>
      <c r="B129" s="209">
        <v>407507</v>
      </c>
      <c r="C129" s="292"/>
      <c r="D129" s="293" t="s">
        <v>393</v>
      </c>
      <c r="E129" s="294"/>
      <c r="F129" s="78" t="s">
        <v>394</v>
      </c>
      <c r="G129" s="79" t="s">
        <v>247</v>
      </c>
      <c r="H129" s="79" t="s">
        <v>251</v>
      </c>
      <c r="I129" s="181" t="s">
        <v>178</v>
      </c>
      <c r="J129" s="182"/>
    </row>
    <row r="130" spans="1:10" ht="45.75" customHeight="1" thickBot="1">
      <c r="A130" s="83"/>
      <c r="B130" s="209">
        <v>419319</v>
      </c>
      <c r="C130" s="210"/>
      <c r="D130" s="281" t="s">
        <v>395</v>
      </c>
      <c r="E130" s="282"/>
      <c r="F130" s="79" t="s">
        <v>250</v>
      </c>
      <c r="G130" s="79" t="s">
        <v>247</v>
      </c>
      <c r="H130" s="79" t="s">
        <v>251</v>
      </c>
      <c r="I130" s="181" t="s">
        <v>178</v>
      </c>
      <c r="J130" s="182"/>
    </row>
    <row r="131" spans="1:10" ht="45.75" customHeight="1">
      <c r="A131" s="90"/>
      <c r="B131" s="174"/>
      <c r="C131" s="174"/>
      <c r="D131" s="175"/>
      <c r="E131" s="175"/>
      <c r="F131" s="175"/>
      <c r="G131" s="175"/>
      <c r="H131" s="175"/>
      <c r="I131" s="176"/>
      <c r="J131" s="176"/>
    </row>
    <row r="132" spans="1:10" ht="27.75" customHeight="1">
      <c r="A132" s="84"/>
      <c r="B132" s="85"/>
      <c r="C132" s="85"/>
      <c r="D132" s="86"/>
      <c r="E132" s="87"/>
      <c r="F132" s="87"/>
      <c r="G132" s="87"/>
      <c r="H132" s="88"/>
      <c r="I132" s="4"/>
    </row>
    <row r="133" spans="1:10" ht="35.25" customHeight="1">
      <c r="A133" s="84"/>
      <c r="B133" s="91"/>
      <c r="C133" s="112" t="s">
        <v>179</v>
      </c>
      <c r="D133" s="113">
        <v>76960799</v>
      </c>
      <c r="E133" s="87"/>
      <c r="F133" s="197"/>
      <c r="G133" s="197"/>
      <c r="H133" s="197"/>
      <c r="I133" s="4"/>
    </row>
    <row r="134" spans="1:10" ht="35.25" customHeight="1">
      <c r="A134" s="84"/>
      <c r="B134" s="90"/>
      <c r="C134" s="114" t="s">
        <v>180</v>
      </c>
      <c r="D134" s="113">
        <v>23805200</v>
      </c>
      <c r="E134" s="87"/>
      <c r="F134" s="87"/>
      <c r="G134" s="87"/>
      <c r="H134" s="88"/>
      <c r="I134" s="4"/>
    </row>
    <row r="135" spans="1:10" ht="35.25" customHeight="1" thickBot="1">
      <c r="A135" s="84"/>
      <c r="B135" s="85"/>
      <c r="C135" s="114" t="s">
        <v>252</v>
      </c>
      <c r="D135" s="178">
        <v>192150003</v>
      </c>
      <c r="E135" s="87"/>
      <c r="F135" s="87"/>
      <c r="G135" s="87"/>
      <c r="H135" s="88"/>
      <c r="I135" s="4"/>
    </row>
    <row r="136" spans="1:10" ht="39" customHeight="1" thickBot="1">
      <c r="A136" s="84"/>
      <c r="B136" s="85"/>
      <c r="C136" s="85"/>
      <c r="D136" s="86"/>
      <c r="E136" s="276" t="s">
        <v>388</v>
      </c>
      <c r="F136" s="277"/>
      <c r="G136" s="278"/>
      <c r="H136" s="88"/>
      <c r="I136" s="4"/>
    </row>
    <row r="137" spans="1:10" ht="39" customHeight="1">
      <c r="A137" s="84"/>
      <c r="B137" s="85"/>
      <c r="C137" s="85"/>
      <c r="D137" s="86"/>
      <c r="E137" s="87"/>
      <c r="F137" s="87"/>
      <c r="G137" s="87"/>
      <c r="H137" s="88"/>
      <c r="I137" s="4"/>
    </row>
    <row r="138" spans="1:10" ht="39" customHeight="1">
      <c r="A138" s="84"/>
      <c r="B138" s="85"/>
      <c r="C138" s="85"/>
      <c r="D138" s="86"/>
      <c r="E138" s="87"/>
      <c r="F138" s="87"/>
      <c r="G138" s="87"/>
      <c r="H138" s="88"/>
      <c r="I138" s="4"/>
    </row>
    <row r="139" spans="1:10" ht="39" customHeight="1">
      <c r="A139" s="84"/>
      <c r="B139" s="85"/>
      <c r="C139" s="85"/>
      <c r="D139" s="86"/>
      <c r="E139" s="87"/>
      <c r="F139" s="87"/>
      <c r="G139" s="87"/>
      <c r="H139" s="88"/>
      <c r="I139" s="4"/>
    </row>
    <row r="140" spans="1:10" ht="39" customHeight="1">
      <c r="A140" s="84"/>
      <c r="B140" s="85"/>
      <c r="C140" s="85"/>
      <c r="D140" s="86"/>
      <c r="E140" s="87"/>
      <c r="F140" s="87"/>
      <c r="G140" s="87"/>
      <c r="H140" s="88"/>
      <c r="I140" s="4"/>
    </row>
    <row r="141" spans="1:10" ht="39" customHeight="1">
      <c r="A141" s="84"/>
      <c r="B141" s="85"/>
      <c r="C141" s="85"/>
      <c r="D141" s="86"/>
      <c r="E141" s="87"/>
      <c r="F141" s="87"/>
      <c r="G141" s="87"/>
      <c r="H141" s="88"/>
      <c r="I141" s="4"/>
    </row>
    <row r="142" spans="1:10" ht="39" customHeight="1">
      <c r="A142" s="84"/>
      <c r="B142" s="85"/>
      <c r="C142" s="85"/>
      <c r="D142" s="86"/>
      <c r="E142" s="87"/>
      <c r="F142" s="87"/>
      <c r="G142" s="87"/>
      <c r="H142" s="88"/>
      <c r="I142" s="4"/>
    </row>
    <row r="143" spans="1:10" ht="39" customHeight="1">
      <c r="A143" s="84"/>
      <c r="B143" s="85"/>
      <c r="C143" s="85"/>
      <c r="D143" s="86"/>
      <c r="E143" s="87"/>
      <c r="F143" s="87"/>
      <c r="G143" s="87"/>
      <c r="H143" s="88"/>
      <c r="I143" s="4"/>
    </row>
    <row r="144" spans="1:10" ht="39" customHeight="1">
      <c r="A144" s="84"/>
      <c r="B144" s="85"/>
      <c r="C144" s="85"/>
      <c r="D144" s="86"/>
      <c r="E144" s="87"/>
      <c r="F144" s="87"/>
      <c r="G144" s="87"/>
      <c r="H144" s="88"/>
      <c r="I144" s="4"/>
    </row>
    <row r="145" spans="1:10" ht="39" customHeight="1">
      <c r="A145" s="84"/>
      <c r="B145" s="85"/>
      <c r="C145" s="85"/>
      <c r="D145" s="86"/>
      <c r="E145" s="87"/>
      <c r="F145" s="89"/>
      <c r="G145" s="87"/>
      <c r="H145" s="88"/>
      <c r="I145" s="7"/>
      <c r="J145" s="84"/>
    </row>
    <row r="146" spans="1:10" ht="39" customHeight="1" thickBot="1">
      <c r="A146" s="84"/>
      <c r="B146" s="154" t="s">
        <v>253</v>
      </c>
      <c r="C146" s="155"/>
      <c r="D146" s="155"/>
      <c r="E146" s="155"/>
      <c r="F146" s="155"/>
      <c r="G146" s="155"/>
      <c r="H146" s="155"/>
      <c r="I146" s="156"/>
      <c r="J146" s="156"/>
    </row>
    <row r="147" spans="1:10" ht="39" customHeight="1" thickBot="1">
      <c r="A147" s="84"/>
      <c r="B147" s="92" t="s">
        <v>34</v>
      </c>
      <c r="C147" s="93" t="s">
        <v>181</v>
      </c>
      <c r="D147" s="93" t="s">
        <v>19</v>
      </c>
      <c r="E147" s="93" t="s">
        <v>182</v>
      </c>
      <c r="F147" s="93" t="s">
        <v>183</v>
      </c>
      <c r="G147" s="93" t="s">
        <v>35</v>
      </c>
      <c r="H147" s="94" t="s">
        <v>184</v>
      </c>
      <c r="I147" s="4"/>
    </row>
    <row r="148" spans="1:10" ht="39" customHeight="1" thickBot="1">
      <c r="A148" s="84"/>
      <c r="B148" s="95">
        <v>110</v>
      </c>
      <c r="C148" s="96">
        <v>111</v>
      </c>
      <c r="D148" s="97" t="s">
        <v>254</v>
      </c>
      <c r="E148" s="157">
        <v>23825000000</v>
      </c>
      <c r="F148" s="157">
        <v>6004400000</v>
      </c>
      <c r="G148" s="157">
        <v>17820600000</v>
      </c>
      <c r="H148" s="98" t="s">
        <v>185</v>
      </c>
      <c r="I148" s="4"/>
    </row>
    <row r="149" spans="1:10" ht="39" customHeight="1" thickBot="1">
      <c r="A149" s="84"/>
      <c r="B149" s="95">
        <v>110</v>
      </c>
      <c r="C149" s="96">
        <v>113</v>
      </c>
      <c r="D149" s="97" t="s">
        <v>255</v>
      </c>
      <c r="E149" s="157">
        <v>863628000</v>
      </c>
      <c r="F149" s="157">
        <v>212373500</v>
      </c>
      <c r="G149" s="157">
        <v>651254500</v>
      </c>
      <c r="H149" s="98" t="s">
        <v>185</v>
      </c>
      <c r="I149" s="4"/>
    </row>
    <row r="150" spans="1:10" ht="39" customHeight="1" thickBot="1">
      <c r="A150" s="84"/>
      <c r="B150" s="95">
        <v>110</v>
      </c>
      <c r="C150" s="96">
        <v>114</v>
      </c>
      <c r="D150" s="97" t="s">
        <v>256</v>
      </c>
      <c r="E150" s="157">
        <v>2057385667</v>
      </c>
      <c r="F150" s="159"/>
      <c r="G150" s="157">
        <v>2057385667</v>
      </c>
      <c r="H150" s="98" t="s">
        <v>185</v>
      </c>
      <c r="I150" s="4"/>
    </row>
    <row r="151" spans="1:10" ht="39" customHeight="1" thickBot="1">
      <c r="A151" s="84"/>
      <c r="B151" s="95">
        <v>120</v>
      </c>
      <c r="C151" s="96">
        <v>123</v>
      </c>
      <c r="D151" s="97" t="s">
        <v>257</v>
      </c>
      <c r="E151" s="157">
        <v>479800000</v>
      </c>
      <c r="F151" s="157">
        <v>101732485</v>
      </c>
      <c r="G151" s="157">
        <v>378067515</v>
      </c>
      <c r="H151" s="98" t="s">
        <v>185</v>
      </c>
      <c r="I151" s="4"/>
    </row>
    <row r="152" spans="1:10" ht="39" customHeight="1" thickBot="1">
      <c r="A152" s="84"/>
      <c r="B152" s="95">
        <v>130</v>
      </c>
      <c r="C152" s="96">
        <v>131</v>
      </c>
      <c r="D152" s="97" t="s">
        <v>258</v>
      </c>
      <c r="E152" s="157">
        <v>714000000</v>
      </c>
      <c r="F152" s="157">
        <v>2068669</v>
      </c>
      <c r="G152" s="157">
        <v>711931331</v>
      </c>
      <c r="H152" s="98" t="s">
        <v>185</v>
      </c>
      <c r="I152" s="4"/>
    </row>
    <row r="153" spans="1:10" ht="39" customHeight="1" thickBot="1">
      <c r="A153" s="84"/>
      <c r="B153" s="95">
        <v>130</v>
      </c>
      <c r="C153" s="96">
        <v>133</v>
      </c>
      <c r="D153" s="97" t="s">
        <v>259</v>
      </c>
      <c r="E153" s="157">
        <v>5193985581</v>
      </c>
      <c r="F153" s="157">
        <v>1206108698</v>
      </c>
      <c r="G153" s="157">
        <v>3987876883</v>
      </c>
      <c r="H153" s="98" t="s">
        <v>185</v>
      </c>
      <c r="I153" s="4"/>
    </row>
    <row r="154" spans="1:10" ht="39" customHeight="1" thickBot="1">
      <c r="A154" s="84"/>
      <c r="B154" s="95">
        <v>130</v>
      </c>
      <c r="C154" s="96">
        <v>134</v>
      </c>
      <c r="D154" s="97" t="s">
        <v>260</v>
      </c>
      <c r="E154" s="157">
        <v>1769027400</v>
      </c>
      <c r="F154" s="157">
        <v>412661550</v>
      </c>
      <c r="G154" s="157">
        <v>1356365850</v>
      </c>
      <c r="H154" s="98" t="s">
        <v>185</v>
      </c>
      <c r="I154" s="4"/>
    </row>
    <row r="155" spans="1:10" ht="39" customHeight="1" thickBot="1">
      <c r="A155" s="84"/>
      <c r="B155" s="95">
        <v>130</v>
      </c>
      <c r="C155" s="96">
        <v>137</v>
      </c>
      <c r="D155" s="97" t="s">
        <v>261</v>
      </c>
      <c r="E155" s="157">
        <v>397355907</v>
      </c>
      <c r="F155" s="157">
        <v>63200000</v>
      </c>
      <c r="G155" s="157">
        <v>334155907</v>
      </c>
      <c r="H155" s="98" t="s">
        <v>185</v>
      </c>
      <c r="I155" s="4"/>
    </row>
    <row r="156" spans="1:10" ht="39" customHeight="1" thickBot="1">
      <c r="A156" s="84"/>
      <c r="B156" s="95">
        <v>140</v>
      </c>
      <c r="C156" s="96">
        <v>144</v>
      </c>
      <c r="D156" s="97" t="s">
        <v>262</v>
      </c>
      <c r="E156" s="157">
        <v>1483400000</v>
      </c>
      <c r="F156" s="157">
        <v>302794304</v>
      </c>
      <c r="G156" s="157">
        <v>1180605696</v>
      </c>
      <c r="H156" s="98" t="s">
        <v>185</v>
      </c>
      <c r="I156" s="4"/>
    </row>
    <row r="157" spans="1:10" ht="39" customHeight="1" thickBot="1">
      <c r="A157" s="84"/>
      <c r="B157" s="95">
        <v>140</v>
      </c>
      <c r="C157" s="96">
        <v>145</v>
      </c>
      <c r="D157" s="97" t="s">
        <v>263</v>
      </c>
      <c r="E157" s="157">
        <v>1480390000</v>
      </c>
      <c r="F157" s="157">
        <v>436783055</v>
      </c>
      <c r="G157" s="157">
        <v>1043606945</v>
      </c>
      <c r="H157" s="98" t="s">
        <v>185</v>
      </c>
      <c r="I157" s="4"/>
    </row>
    <row r="158" spans="1:10" ht="39" customHeight="1" thickBot="1">
      <c r="A158" s="84"/>
      <c r="B158" s="95">
        <v>190</v>
      </c>
      <c r="C158" s="96">
        <v>199</v>
      </c>
      <c r="D158" s="97" t="s">
        <v>264</v>
      </c>
      <c r="E158" s="157">
        <v>479596000</v>
      </c>
      <c r="F158" s="157">
        <v>116356363</v>
      </c>
      <c r="G158" s="157">
        <v>363239637</v>
      </c>
      <c r="H158" s="98" t="s">
        <v>185</v>
      </c>
      <c r="I158" s="4"/>
    </row>
    <row r="159" spans="1:10" ht="39" customHeight="1" thickBot="1">
      <c r="A159" s="84"/>
      <c r="B159" s="95">
        <v>210</v>
      </c>
      <c r="C159" s="96">
        <v>211</v>
      </c>
      <c r="D159" s="97" t="s">
        <v>265</v>
      </c>
      <c r="E159" s="157">
        <v>136179588</v>
      </c>
      <c r="F159" s="157">
        <v>25373831</v>
      </c>
      <c r="G159" s="157">
        <v>110805757</v>
      </c>
      <c r="H159" s="98" t="s">
        <v>185</v>
      </c>
      <c r="I159" s="4"/>
    </row>
    <row r="160" spans="1:10" ht="39" customHeight="1" thickBot="1">
      <c r="A160" s="84"/>
      <c r="B160" s="95">
        <v>210</v>
      </c>
      <c r="C160" s="96">
        <v>212</v>
      </c>
      <c r="D160" s="97" t="s">
        <v>266</v>
      </c>
      <c r="E160" s="157">
        <v>20049892</v>
      </c>
      <c r="F160" s="157">
        <v>7047246</v>
      </c>
      <c r="G160" s="157">
        <v>13002646</v>
      </c>
      <c r="H160" s="98" t="s">
        <v>185</v>
      </c>
      <c r="I160" s="4"/>
    </row>
    <row r="161" spans="1:9" ht="39" customHeight="1" thickBot="1">
      <c r="A161" s="84"/>
      <c r="B161" s="99">
        <v>210</v>
      </c>
      <c r="C161" s="100">
        <v>214</v>
      </c>
      <c r="D161" s="101" t="s">
        <v>267</v>
      </c>
      <c r="E161" s="160">
        <v>86765134</v>
      </c>
      <c r="F161" s="160">
        <v>7328386</v>
      </c>
      <c r="G161" s="160">
        <v>79436748</v>
      </c>
      <c r="H161" s="102" t="s">
        <v>185</v>
      </c>
      <c r="I161" s="4"/>
    </row>
    <row r="162" spans="1:9" ht="39" customHeight="1" thickBot="1">
      <c r="A162" s="84"/>
      <c r="B162" s="161">
        <v>210</v>
      </c>
      <c r="C162" s="100">
        <v>215</v>
      </c>
      <c r="D162" s="101" t="s">
        <v>268</v>
      </c>
      <c r="E162" s="160">
        <v>3500000</v>
      </c>
      <c r="F162" s="162"/>
      <c r="G162" s="160">
        <v>3500000</v>
      </c>
      <c r="H162" s="163" t="s">
        <v>185</v>
      </c>
      <c r="I162" s="4"/>
    </row>
    <row r="163" spans="1:9" ht="39" customHeight="1" thickBot="1">
      <c r="A163" s="84"/>
      <c r="B163" s="161">
        <v>220</v>
      </c>
      <c r="C163" s="100">
        <v>221</v>
      </c>
      <c r="D163" s="101" t="s">
        <v>269</v>
      </c>
      <c r="E163" s="160">
        <v>10000000</v>
      </c>
      <c r="F163" s="160">
        <v>3700000</v>
      </c>
      <c r="G163" s="160">
        <v>6300000</v>
      </c>
      <c r="H163" s="163" t="s">
        <v>185</v>
      </c>
      <c r="I163" s="4"/>
    </row>
    <row r="164" spans="1:9" ht="39" customHeight="1" thickBot="1">
      <c r="A164" s="84"/>
      <c r="B164" s="95">
        <v>230</v>
      </c>
      <c r="C164" s="96">
        <v>231</v>
      </c>
      <c r="D164" s="97" t="s">
        <v>270</v>
      </c>
      <c r="E164" s="157">
        <v>37200000</v>
      </c>
      <c r="F164" s="164"/>
      <c r="G164" s="157">
        <v>37200000</v>
      </c>
      <c r="H164" s="98" t="s">
        <v>185</v>
      </c>
      <c r="I164" s="4"/>
    </row>
    <row r="165" spans="1:9" ht="39" customHeight="1" thickBot="1">
      <c r="A165" s="84"/>
      <c r="B165" s="95">
        <v>230</v>
      </c>
      <c r="C165" s="96">
        <v>232</v>
      </c>
      <c r="D165" s="97" t="s">
        <v>271</v>
      </c>
      <c r="E165" s="157">
        <v>85890950</v>
      </c>
      <c r="F165" s="157">
        <v>24242586</v>
      </c>
      <c r="G165" s="157">
        <v>61648364</v>
      </c>
      <c r="H165" s="98" t="s">
        <v>185</v>
      </c>
      <c r="I165" s="4"/>
    </row>
    <row r="166" spans="1:9" ht="39" customHeight="1" thickBot="1">
      <c r="A166" s="84"/>
      <c r="B166" s="95">
        <v>240</v>
      </c>
      <c r="C166" s="96">
        <v>242</v>
      </c>
      <c r="D166" s="97" t="s">
        <v>272</v>
      </c>
      <c r="E166" s="157">
        <v>101449298</v>
      </c>
      <c r="F166" s="157">
        <v>31857217</v>
      </c>
      <c r="G166" s="157">
        <v>69592081</v>
      </c>
      <c r="H166" s="98" t="s">
        <v>185</v>
      </c>
      <c r="I166" s="4"/>
    </row>
    <row r="167" spans="1:9" ht="39" customHeight="1" thickBot="1">
      <c r="A167" s="84"/>
      <c r="B167" s="95">
        <v>240</v>
      </c>
      <c r="C167" s="96">
        <v>243</v>
      </c>
      <c r="D167" s="97" t="s">
        <v>273</v>
      </c>
      <c r="E167" s="157">
        <v>74802500</v>
      </c>
      <c r="F167" s="157">
        <v>14121000</v>
      </c>
      <c r="G167" s="157">
        <v>60681500</v>
      </c>
      <c r="H167" s="98" t="s">
        <v>185</v>
      </c>
      <c r="I167" s="4"/>
    </row>
    <row r="168" spans="1:9" ht="39" customHeight="1" thickBot="1">
      <c r="A168" s="84"/>
      <c r="B168" s="95">
        <v>240</v>
      </c>
      <c r="C168" s="96">
        <v>244</v>
      </c>
      <c r="D168" s="97" t="s">
        <v>274</v>
      </c>
      <c r="E168" s="157">
        <v>30000000</v>
      </c>
      <c r="F168" s="157">
        <v>4557000</v>
      </c>
      <c r="G168" s="157">
        <v>25443000</v>
      </c>
      <c r="H168" s="98" t="s">
        <v>185</v>
      </c>
      <c r="I168" s="4"/>
    </row>
    <row r="169" spans="1:9" ht="43.5" customHeight="1" thickBot="1">
      <c r="A169" s="84"/>
      <c r="B169" s="95">
        <v>240</v>
      </c>
      <c r="C169" s="96">
        <v>245</v>
      </c>
      <c r="D169" s="97" t="s">
        <v>275</v>
      </c>
      <c r="E169" s="157">
        <v>61113125</v>
      </c>
      <c r="F169" s="157">
        <v>2580000</v>
      </c>
      <c r="G169" s="157">
        <v>58533125</v>
      </c>
      <c r="H169" s="98" t="s">
        <v>185</v>
      </c>
      <c r="I169" s="4"/>
    </row>
    <row r="170" spans="1:9" ht="59.25" customHeight="1" thickBot="1">
      <c r="A170" s="84"/>
      <c r="B170" s="95">
        <v>240</v>
      </c>
      <c r="C170" s="96">
        <v>246</v>
      </c>
      <c r="D170" s="97" t="s">
        <v>276</v>
      </c>
      <c r="E170" s="157">
        <v>16433179</v>
      </c>
      <c r="F170" s="164"/>
      <c r="G170" s="157">
        <v>16433179</v>
      </c>
      <c r="H170" s="98" t="s">
        <v>185</v>
      </c>
      <c r="I170" s="4"/>
    </row>
    <row r="171" spans="1:9" ht="39" customHeight="1" thickBot="1">
      <c r="A171" s="84"/>
      <c r="B171" s="95">
        <v>250</v>
      </c>
      <c r="C171" s="96">
        <v>251</v>
      </c>
      <c r="D171" s="97" t="s">
        <v>277</v>
      </c>
      <c r="E171" s="157">
        <v>66037751</v>
      </c>
      <c r="F171" s="157">
        <v>9197516</v>
      </c>
      <c r="G171" s="157">
        <v>56840235</v>
      </c>
      <c r="H171" s="98" t="s">
        <v>185</v>
      </c>
      <c r="I171" s="4"/>
    </row>
    <row r="172" spans="1:9" ht="39" customHeight="1" thickBot="1">
      <c r="A172" s="84"/>
      <c r="B172" s="95">
        <v>250</v>
      </c>
      <c r="C172" s="96">
        <v>259</v>
      </c>
      <c r="D172" s="97" t="s">
        <v>278</v>
      </c>
      <c r="E172" s="157">
        <v>84354993</v>
      </c>
      <c r="F172" s="157">
        <v>25425900</v>
      </c>
      <c r="G172" s="157">
        <v>58929093</v>
      </c>
      <c r="H172" s="98" t="s">
        <v>185</v>
      </c>
      <c r="I172" s="4"/>
    </row>
    <row r="173" spans="1:9" ht="45" customHeight="1" thickBot="1">
      <c r="A173" s="84"/>
      <c r="B173" s="95">
        <v>260</v>
      </c>
      <c r="C173" s="96">
        <v>261</v>
      </c>
      <c r="D173" s="97" t="s">
        <v>279</v>
      </c>
      <c r="E173" s="157">
        <v>15000000</v>
      </c>
      <c r="F173" s="157">
        <v>1600000</v>
      </c>
      <c r="G173" s="157">
        <v>13400000</v>
      </c>
      <c r="H173" s="98" t="s">
        <v>185</v>
      </c>
      <c r="I173" s="4"/>
    </row>
    <row r="174" spans="1:9" ht="46.5" customHeight="1" thickBot="1">
      <c r="A174" s="84"/>
      <c r="B174" s="95">
        <v>260</v>
      </c>
      <c r="C174" s="96">
        <v>262</v>
      </c>
      <c r="D174" s="97" t="s">
        <v>280</v>
      </c>
      <c r="E174" s="157">
        <v>124821334</v>
      </c>
      <c r="F174" s="157">
        <v>16734700</v>
      </c>
      <c r="G174" s="157">
        <v>108086634</v>
      </c>
      <c r="H174" s="98" t="s">
        <v>185</v>
      </c>
      <c r="I174" s="4"/>
    </row>
    <row r="175" spans="1:9" ht="39" customHeight="1" thickBot="1">
      <c r="A175" s="84"/>
      <c r="B175" s="95">
        <v>260</v>
      </c>
      <c r="C175" s="96">
        <v>264</v>
      </c>
      <c r="D175" s="97" t="s">
        <v>281</v>
      </c>
      <c r="E175" s="157">
        <v>72000000</v>
      </c>
      <c r="F175" s="164"/>
      <c r="G175" s="157">
        <v>72000000</v>
      </c>
      <c r="H175" s="98" t="s">
        <v>185</v>
      </c>
      <c r="I175" s="4"/>
    </row>
    <row r="176" spans="1:9" ht="39" customHeight="1" thickBot="1">
      <c r="A176" s="84"/>
      <c r="B176" s="95">
        <v>260</v>
      </c>
      <c r="C176" s="96">
        <v>265</v>
      </c>
      <c r="D176" s="97" t="s">
        <v>282</v>
      </c>
      <c r="E176" s="157">
        <v>3570150</v>
      </c>
      <c r="F176" s="164"/>
      <c r="G176" s="157">
        <v>3570150</v>
      </c>
      <c r="H176" s="98" t="s">
        <v>185</v>
      </c>
      <c r="I176" s="4"/>
    </row>
    <row r="177" spans="1:9" ht="39" customHeight="1" thickBot="1">
      <c r="A177" s="84"/>
      <c r="B177" s="95">
        <v>260</v>
      </c>
      <c r="C177" s="96">
        <v>268</v>
      </c>
      <c r="D177" s="97" t="s">
        <v>283</v>
      </c>
      <c r="E177" s="157">
        <v>48278666</v>
      </c>
      <c r="F177" s="157">
        <v>1575500</v>
      </c>
      <c r="G177" s="157">
        <v>46703166</v>
      </c>
      <c r="H177" s="98" t="s">
        <v>185</v>
      </c>
      <c r="I177" s="4"/>
    </row>
    <row r="178" spans="1:9" ht="39" customHeight="1" thickBot="1">
      <c r="A178" s="84"/>
      <c r="B178" s="95">
        <v>260</v>
      </c>
      <c r="C178" s="96">
        <v>269</v>
      </c>
      <c r="D178" s="97" t="s">
        <v>284</v>
      </c>
      <c r="E178" s="157">
        <v>243950000</v>
      </c>
      <c r="F178" s="157">
        <v>36234500</v>
      </c>
      <c r="G178" s="157">
        <v>207715500</v>
      </c>
      <c r="H178" s="98" t="s">
        <v>185</v>
      </c>
      <c r="I178" s="4"/>
    </row>
    <row r="179" spans="1:9" ht="39" customHeight="1" thickBot="1">
      <c r="A179" s="84"/>
      <c r="B179" s="95">
        <v>280</v>
      </c>
      <c r="C179" s="96">
        <v>284</v>
      </c>
      <c r="D179" s="97" t="s">
        <v>285</v>
      </c>
      <c r="E179" s="157">
        <v>20000000</v>
      </c>
      <c r="F179" s="157">
        <v>1616352</v>
      </c>
      <c r="G179" s="157">
        <v>18383648</v>
      </c>
      <c r="H179" s="98" t="s">
        <v>185</v>
      </c>
      <c r="I179" s="4"/>
    </row>
    <row r="180" spans="1:9" ht="39" customHeight="1" thickBot="1">
      <c r="A180" s="84"/>
      <c r="B180" s="95">
        <v>290</v>
      </c>
      <c r="C180" s="96">
        <v>291</v>
      </c>
      <c r="D180" s="97" t="s">
        <v>286</v>
      </c>
      <c r="E180" s="157">
        <v>130000000</v>
      </c>
      <c r="F180" s="157">
        <v>700000</v>
      </c>
      <c r="G180" s="157">
        <v>129300000</v>
      </c>
      <c r="H180" s="98" t="s">
        <v>185</v>
      </c>
      <c r="I180" s="4"/>
    </row>
    <row r="181" spans="1:9" ht="39" customHeight="1" thickBot="1">
      <c r="A181" s="84"/>
      <c r="B181" s="99">
        <v>310</v>
      </c>
      <c r="C181" s="100">
        <v>311</v>
      </c>
      <c r="D181" s="101" t="s">
        <v>287</v>
      </c>
      <c r="E181" s="160">
        <v>24026678</v>
      </c>
      <c r="F181" s="160">
        <v>7412756</v>
      </c>
      <c r="G181" s="160">
        <v>16613922</v>
      </c>
      <c r="H181" s="102" t="s">
        <v>185</v>
      </c>
      <c r="I181" s="4"/>
    </row>
    <row r="182" spans="1:9" ht="39" customHeight="1" thickBot="1">
      <c r="A182" s="84"/>
      <c r="B182" s="161">
        <v>330</v>
      </c>
      <c r="C182" s="100">
        <v>331</v>
      </c>
      <c r="D182" s="101" t="s">
        <v>288</v>
      </c>
      <c r="E182" s="160">
        <v>2000000</v>
      </c>
      <c r="F182" s="160">
        <v>1896055</v>
      </c>
      <c r="G182" s="160">
        <v>103945</v>
      </c>
      <c r="H182" s="163" t="s">
        <v>185</v>
      </c>
      <c r="I182" s="4"/>
    </row>
    <row r="183" spans="1:9" ht="39" customHeight="1" thickBot="1">
      <c r="A183" s="84"/>
      <c r="B183" s="161">
        <v>330</v>
      </c>
      <c r="C183" s="100">
        <v>333</v>
      </c>
      <c r="D183" s="101" t="s">
        <v>289</v>
      </c>
      <c r="E183" s="160">
        <v>6250000</v>
      </c>
      <c r="F183" s="162"/>
      <c r="G183" s="160">
        <v>6250000</v>
      </c>
      <c r="H183" s="163" t="s">
        <v>185</v>
      </c>
      <c r="I183" s="4"/>
    </row>
    <row r="184" spans="1:9" ht="39" customHeight="1" thickBot="1">
      <c r="A184" s="84"/>
      <c r="B184" s="95">
        <v>330</v>
      </c>
      <c r="C184" s="96">
        <v>334</v>
      </c>
      <c r="D184" s="97" t="s">
        <v>290</v>
      </c>
      <c r="E184" s="157">
        <v>6407397</v>
      </c>
      <c r="F184" s="157">
        <v>3478800</v>
      </c>
      <c r="G184" s="157">
        <v>2928597</v>
      </c>
      <c r="H184" s="98" t="s">
        <v>185</v>
      </c>
      <c r="I184" s="4"/>
    </row>
    <row r="185" spans="1:9" ht="39" customHeight="1" thickBot="1">
      <c r="A185" s="84"/>
      <c r="B185" s="95">
        <v>340</v>
      </c>
      <c r="C185" s="96">
        <v>341</v>
      </c>
      <c r="D185" s="97" t="s">
        <v>291</v>
      </c>
      <c r="E185" s="157">
        <v>74550900</v>
      </c>
      <c r="F185" s="157">
        <v>39087700</v>
      </c>
      <c r="G185" s="157">
        <v>35463200</v>
      </c>
      <c r="H185" s="98" t="s">
        <v>185</v>
      </c>
      <c r="I185" s="4"/>
    </row>
    <row r="186" spans="1:9" ht="39" customHeight="1" thickBot="1">
      <c r="A186" s="84"/>
      <c r="B186" s="95">
        <v>340</v>
      </c>
      <c r="C186" s="96">
        <v>342</v>
      </c>
      <c r="D186" s="97" t="s">
        <v>292</v>
      </c>
      <c r="E186" s="157">
        <v>97597970</v>
      </c>
      <c r="F186" s="157">
        <v>49005500</v>
      </c>
      <c r="G186" s="157">
        <v>48592470</v>
      </c>
      <c r="H186" s="98" t="s">
        <v>185</v>
      </c>
      <c r="I186" s="4"/>
    </row>
    <row r="187" spans="1:9" ht="39" customHeight="1" thickBot="1">
      <c r="A187" s="84"/>
      <c r="B187" s="95">
        <v>340</v>
      </c>
      <c r="C187" s="96">
        <v>343</v>
      </c>
      <c r="D187" s="97" t="s">
        <v>293</v>
      </c>
      <c r="E187" s="157">
        <v>34279900</v>
      </c>
      <c r="F187" s="157">
        <v>513600</v>
      </c>
      <c r="G187" s="157">
        <v>33766300</v>
      </c>
      <c r="H187" s="98" t="s">
        <v>185</v>
      </c>
      <c r="I187" s="4"/>
    </row>
    <row r="188" spans="1:9" ht="39" customHeight="1" thickBot="1">
      <c r="A188" s="84"/>
      <c r="B188" s="95">
        <v>340</v>
      </c>
      <c r="C188" s="96">
        <v>344</v>
      </c>
      <c r="D188" s="97" t="s">
        <v>294</v>
      </c>
      <c r="E188" s="157">
        <v>3500000</v>
      </c>
      <c r="F188" s="164"/>
      <c r="G188" s="157">
        <v>3500000</v>
      </c>
      <c r="H188" s="98" t="s">
        <v>185</v>
      </c>
      <c r="I188" s="4"/>
    </row>
    <row r="189" spans="1:9" ht="39" customHeight="1" thickBot="1">
      <c r="A189" s="84"/>
      <c r="B189" s="95">
        <v>340</v>
      </c>
      <c r="C189" s="96">
        <v>345</v>
      </c>
      <c r="D189" s="97" t="s">
        <v>295</v>
      </c>
      <c r="E189" s="157">
        <v>5000000</v>
      </c>
      <c r="F189" s="157">
        <v>1310000</v>
      </c>
      <c r="G189" s="157">
        <v>3690000</v>
      </c>
      <c r="H189" s="98" t="s">
        <v>185</v>
      </c>
      <c r="I189" s="4"/>
    </row>
    <row r="190" spans="1:9" ht="39" customHeight="1" thickBot="1">
      <c r="A190" s="84"/>
      <c r="B190" s="95">
        <v>340</v>
      </c>
      <c r="C190" s="96">
        <v>346</v>
      </c>
      <c r="D190" s="97" t="s">
        <v>296</v>
      </c>
      <c r="E190" s="157">
        <v>3000000</v>
      </c>
      <c r="F190" s="164"/>
      <c r="G190" s="157">
        <v>3000000</v>
      </c>
      <c r="H190" s="98" t="s">
        <v>185</v>
      </c>
      <c r="I190" s="4"/>
    </row>
    <row r="191" spans="1:9" ht="39" customHeight="1" thickBot="1">
      <c r="A191" s="84"/>
      <c r="B191" s="95">
        <v>340</v>
      </c>
      <c r="C191" s="96">
        <v>347</v>
      </c>
      <c r="D191" s="97" t="s">
        <v>297</v>
      </c>
      <c r="E191" s="157">
        <v>1142600</v>
      </c>
      <c r="F191" s="164"/>
      <c r="G191" s="157">
        <v>1142600</v>
      </c>
      <c r="H191" s="98" t="s">
        <v>185</v>
      </c>
      <c r="I191" s="4"/>
    </row>
    <row r="192" spans="1:9" ht="39" customHeight="1" thickBot="1">
      <c r="A192" s="84"/>
      <c r="B192" s="95">
        <v>350</v>
      </c>
      <c r="C192" s="96">
        <v>351</v>
      </c>
      <c r="D192" s="97" t="s">
        <v>298</v>
      </c>
      <c r="E192" s="157">
        <v>4640000</v>
      </c>
      <c r="F192" s="164"/>
      <c r="G192" s="157">
        <v>4640000</v>
      </c>
      <c r="H192" s="98" t="s">
        <v>185</v>
      </c>
      <c r="I192" s="4"/>
    </row>
    <row r="193" spans="1:9" ht="39" customHeight="1" thickBot="1">
      <c r="A193" s="84"/>
      <c r="B193" s="95">
        <v>350</v>
      </c>
      <c r="C193" s="96">
        <v>352</v>
      </c>
      <c r="D193" s="97" t="s">
        <v>299</v>
      </c>
      <c r="E193" s="157">
        <v>2000000</v>
      </c>
      <c r="F193" s="164"/>
      <c r="G193" s="157">
        <v>2000000</v>
      </c>
      <c r="H193" s="98" t="s">
        <v>185</v>
      </c>
      <c r="I193" s="4"/>
    </row>
    <row r="194" spans="1:9" ht="31.5" customHeight="1" thickBot="1">
      <c r="A194" s="84"/>
      <c r="B194" s="95">
        <v>350</v>
      </c>
      <c r="C194" s="96">
        <v>354</v>
      </c>
      <c r="D194" s="97" t="s">
        <v>300</v>
      </c>
      <c r="E194" s="157">
        <v>1401730</v>
      </c>
      <c r="F194" s="164"/>
      <c r="G194" s="157">
        <v>1401730</v>
      </c>
      <c r="H194" s="98" t="s">
        <v>185</v>
      </c>
      <c r="I194" s="4"/>
    </row>
    <row r="195" spans="1:9" ht="30" customHeight="1" thickBot="1">
      <c r="A195" s="84"/>
      <c r="B195" s="95">
        <v>350</v>
      </c>
      <c r="C195" s="96">
        <v>355</v>
      </c>
      <c r="D195" s="97" t="s">
        <v>301</v>
      </c>
      <c r="E195" s="157">
        <v>5218000</v>
      </c>
      <c r="F195" s="157">
        <v>2140000</v>
      </c>
      <c r="G195" s="157">
        <v>3078000</v>
      </c>
      <c r="H195" s="98" t="s">
        <v>185</v>
      </c>
      <c r="I195" s="4"/>
    </row>
    <row r="196" spans="1:9" ht="30.75" customHeight="1" thickBot="1">
      <c r="A196" s="84"/>
      <c r="B196" s="95">
        <v>350</v>
      </c>
      <c r="C196" s="96">
        <v>357</v>
      </c>
      <c r="D196" s="97" t="s">
        <v>302</v>
      </c>
      <c r="E196" s="157">
        <v>1500000</v>
      </c>
      <c r="F196" s="157">
        <v>1100500</v>
      </c>
      <c r="G196" s="157">
        <v>399500</v>
      </c>
      <c r="H196" s="98" t="s">
        <v>185</v>
      </c>
      <c r="I196" s="4"/>
    </row>
    <row r="197" spans="1:9" ht="41.25" customHeight="1" thickBot="1">
      <c r="A197" s="84"/>
      <c r="B197" s="95">
        <v>350</v>
      </c>
      <c r="C197" s="96">
        <v>358</v>
      </c>
      <c r="D197" s="97" t="s">
        <v>303</v>
      </c>
      <c r="E197" s="157">
        <v>2282000</v>
      </c>
      <c r="F197" s="164"/>
      <c r="G197" s="157">
        <v>2282000</v>
      </c>
      <c r="H197" s="98" t="s">
        <v>185</v>
      </c>
      <c r="I197" s="4"/>
    </row>
    <row r="198" spans="1:9" ht="21.75" customHeight="1" thickBot="1">
      <c r="A198" s="84"/>
      <c r="B198" s="95">
        <v>360</v>
      </c>
      <c r="C198" s="96">
        <v>361</v>
      </c>
      <c r="D198" s="97" t="s">
        <v>304</v>
      </c>
      <c r="E198" s="157">
        <v>48500000</v>
      </c>
      <c r="F198" s="157">
        <v>10000000</v>
      </c>
      <c r="G198" s="157">
        <v>38500000</v>
      </c>
      <c r="H198" s="98" t="s">
        <v>185</v>
      </c>
      <c r="I198" s="4"/>
    </row>
    <row r="199" spans="1:9" ht="28.5" customHeight="1" thickBot="1">
      <c r="A199" s="84"/>
      <c r="B199" s="95">
        <v>390</v>
      </c>
      <c r="C199" s="96">
        <v>391</v>
      </c>
      <c r="D199" s="97" t="s">
        <v>305</v>
      </c>
      <c r="E199" s="157">
        <v>1000000</v>
      </c>
      <c r="F199" s="157">
        <v>190000</v>
      </c>
      <c r="G199" s="157">
        <v>810000</v>
      </c>
      <c r="H199" s="98" t="s">
        <v>185</v>
      </c>
      <c r="I199" s="4"/>
    </row>
    <row r="200" spans="1:9" ht="29.25" customHeight="1" thickBot="1">
      <c r="A200" s="84"/>
      <c r="B200" s="99">
        <v>390</v>
      </c>
      <c r="C200" s="100">
        <v>392</v>
      </c>
      <c r="D200" s="101" t="s">
        <v>306</v>
      </c>
      <c r="E200" s="160">
        <v>4500000</v>
      </c>
      <c r="F200" s="162"/>
      <c r="G200" s="160">
        <v>4500000</v>
      </c>
      <c r="H200" s="102" t="s">
        <v>185</v>
      </c>
      <c r="I200" s="4"/>
    </row>
    <row r="201" spans="1:9" ht="30" customHeight="1" thickBot="1">
      <c r="A201" s="84"/>
      <c r="B201" s="161">
        <v>390</v>
      </c>
      <c r="C201" s="100">
        <v>393</v>
      </c>
      <c r="D201" s="101" t="s">
        <v>307</v>
      </c>
      <c r="E201" s="160">
        <v>4500000</v>
      </c>
      <c r="F201" s="162"/>
      <c r="G201" s="160">
        <v>4500000</v>
      </c>
      <c r="H201" s="163" t="s">
        <v>185</v>
      </c>
      <c r="I201" s="4"/>
    </row>
    <row r="202" spans="1:9" ht="29.25" customHeight="1" thickBot="1">
      <c r="A202" s="84"/>
      <c r="B202" s="161">
        <v>390</v>
      </c>
      <c r="C202" s="100">
        <v>394</v>
      </c>
      <c r="D202" s="101" t="s">
        <v>308</v>
      </c>
      <c r="E202" s="160">
        <v>3809130</v>
      </c>
      <c r="F202" s="160">
        <v>104000</v>
      </c>
      <c r="G202" s="160">
        <v>3705130</v>
      </c>
      <c r="H202" s="163" t="s">
        <v>185</v>
      </c>
      <c r="I202" s="4"/>
    </row>
    <row r="203" spans="1:9" ht="32.25" customHeight="1" thickBot="1">
      <c r="A203" s="84"/>
      <c r="B203" s="95">
        <v>390</v>
      </c>
      <c r="C203" s="96">
        <v>395</v>
      </c>
      <c r="D203" s="97" t="s">
        <v>309</v>
      </c>
      <c r="E203" s="157">
        <v>420000</v>
      </c>
      <c r="F203" s="164"/>
      <c r="G203" s="157">
        <v>420000</v>
      </c>
      <c r="H203" s="98" t="s">
        <v>185</v>
      </c>
      <c r="I203" s="4"/>
    </row>
    <row r="204" spans="1:9" ht="30.75" customHeight="1" thickBot="1">
      <c r="A204" s="84"/>
      <c r="B204" s="95">
        <v>390</v>
      </c>
      <c r="C204" s="96">
        <v>396</v>
      </c>
      <c r="D204" s="97" t="s">
        <v>310</v>
      </c>
      <c r="E204" s="157">
        <v>1500000</v>
      </c>
      <c r="F204" s="157">
        <v>125500</v>
      </c>
      <c r="G204" s="157">
        <v>1374500</v>
      </c>
      <c r="H204" s="98" t="s">
        <v>185</v>
      </c>
      <c r="I204" s="4"/>
    </row>
    <row r="205" spans="1:9" ht="39" customHeight="1" thickBot="1">
      <c r="A205" s="84"/>
      <c r="B205" s="95">
        <v>390</v>
      </c>
      <c r="C205" s="96">
        <v>397</v>
      </c>
      <c r="D205" s="97" t="s">
        <v>311</v>
      </c>
      <c r="E205" s="157">
        <v>28523400</v>
      </c>
      <c r="F205" s="157">
        <v>2274000</v>
      </c>
      <c r="G205" s="157">
        <v>26249400</v>
      </c>
      <c r="H205" s="98" t="s">
        <v>185</v>
      </c>
      <c r="I205" s="4"/>
    </row>
    <row r="206" spans="1:9" ht="39" customHeight="1" thickBot="1">
      <c r="A206" s="84"/>
      <c r="B206" s="95">
        <v>390</v>
      </c>
      <c r="C206" s="96">
        <v>398</v>
      </c>
      <c r="D206" s="97" t="s">
        <v>312</v>
      </c>
      <c r="E206" s="157">
        <v>3000000</v>
      </c>
      <c r="F206" s="157">
        <v>1480500</v>
      </c>
      <c r="G206" s="157">
        <v>1519500</v>
      </c>
      <c r="H206" s="98" t="s">
        <v>185</v>
      </c>
      <c r="I206" s="4"/>
    </row>
    <row r="207" spans="1:9" ht="39" customHeight="1" thickBot="1">
      <c r="A207" s="84"/>
      <c r="B207" s="95">
        <v>390</v>
      </c>
      <c r="C207" s="96">
        <v>399</v>
      </c>
      <c r="D207" s="97" t="s">
        <v>313</v>
      </c>
      <c r="E207" s="157">
        <v>10478000</v>
      </c>
      <c r="F207" s="157">
        <v>5995920</v>
      </c>
      <c r="G207" s="157">
        <v>4482080</v>
      </c>
      <c r="H207" s="98" t="s">
        <v>185</v>
      </c>
      <c r="I207" s="4"/>
    </row>
    <row r="208" spans="1:9" ht="41.25" customHeight="1" thickBot="1">
      <c r="A208" s="84"/>
      <c r="B208" s="95">
        <v>530</v>
      </c>
      <c r="C208" s="96">
        <v>531</v>
      </c>
      <c r="D208" s="97" t="s">
        <v>314</v>
      </c>
      <c r="E208" s="157">
        <v>1500000</v>
      </c>
      <c r="F208" s="164"/>
      <c r="G208" s="157">
        <v>1500000</v>
      </c>
      <c r="H208" s="98" t="s">
        <v>185</v>
      </c>
      <c r="I208" s="4"/>
    </row>
    <row r="209" spans="1:9" ht="39" customHeight="1" thickBot="1">
      <c r="A209" s="84"/>
      <c r="B209" s="95">
        <v>530</v>
      </c>
      <c r="C209" s="96">
        <v>534</v>
      </c>
      <c r="D209" s="97" t="s">
        <v>315</v>
      </c>
      <c r="E209" s="157">
        <v>17352580</v>
      </c>
      <c r="F209" s="164"/>
      <c r="G209" s="157">
        <v>17352580</v>
      </c>
      <c r="H209" s="98" t="s">
        <v>185</v>
      </c>
      <c r="I209" s="4"/>
    </row>
    <row r="210" spans="1:9" ht="39" customHeight="1" thickBot="1">
      <c r="A210" s="84"/>
      <c r="B210" s="95">
        <v>530</v>
      </c>
      <c r="C210" s="96">
        <v>536</v>
      </c>
      <c r="D210" s="97" t="s">
        <v>316</v>
      </c>
      <c r="E210" s="157">
        <v>174500000</v>
      </c>
      <c r="F210" s="164"/>
      <c r="G210" s="157">
        <v>174500000</v>
      </c>
      <c r="H210" s="98" t="s">
        <v>185</v>
      </c>
      <c r="I210" s="4"/>
    </row>
    <row r="211" spans="1:9" ht="39" customHeight="1" thickBot="1">
      <c r="A211" s="84"/>
      <c r="B211" s="95">
        <v>530</v>
      </c>
      <c r="C211" s="96">
        <v>538</v>
      </c>
      <c r="D211" s="97" t="s">
        <v>317</v>
      </c>
      <c r="E211" s="157">
        <v>39492840</v>
      </c>
      <c r="F211" s="164"/>
      <c r="G211" s="157">
        <v>39492840</v>
      </c>
      <c r="H211" s="98" t="s">
        <v>185</v>
      </c>
      <c r="I211" s="4"/>
    </row>
    <row r="212" spans="1:9" ht="39" customHeight="1" thickBot="1">
      <c r="A212" s="84"/>
      <c r="B212" s="95">
        <v>540</v>
      </c>
      <c r="C212" s="96">
        <v>541</v>
      </c>
      <c r="D212" s="97" t="s">
        <v>318</v>
      </c>
      <c r="E212" s="157">
        <v>100000000</v>
      </c>
      <c r="F212" s="164"/>
      <c r="G212" s="157">
        <v>100000000</v>
      </c>
      <c r="H212" s="98" t="s">
        <v>185</v>
      </c>
      <c r="I212" s="4"/>
    </row>
    <row r="213" spans="1:9" ht="39" customHeight="1" thickBot="1">
      <c r="A213" s="84"/>
      <c r="B213" s="95">
        <v>540</v>
      </c>
      <c r="C213" s="96">
        <v>543</v>
      </c>
      <c r="D213" s="97" t="s">
        <v>319</v>
      </c>
      <c r="E213" s="157">
        <v>233977755</v>
      </c>
      <c r="F213" s="164"/>
      <c r="G213" s="157">
        <v>233977755</v>
      </c>
      <c r="H213" s="98" t="s">
        <v>185</v>
      </c>
      <c r="I213" s="4"/>
    </row>
    <row r="214" spans="1:9" ht="29.25" customHeight="1" thickBot="1">
      <c r="A214" s="84"/>
      <c r="B214" s="95">
        <v>800</v>
      </c>
      <c r="C214" s="96">
        <v>841</v>
      </c>
      <c r="D214" s="97" t="s">
        <v>320</v>
      </c>
      <c r="E214" s="165">
        <v>50000000</v>
      </c>
      <c r="F214" s="164"/>
      <c r="G214" s="165">
        <v>50000000</v>
      </c>
      <c r="H214" s="98" t="s">
        <v>185</v>
      </c>
      <c r="I214" s="4"/>
    </row>
    <row r="215" spans="1:9" ht="39" customHeight="1" thickBot="1">
      <c r="A215" s="84"/>
      <c r="B215" s="95">
        <v>910</v>
      </c>
      <c r="C215" s="164"/>
      <c r="D215" s="97" t="s">
        <v>321</v>
      </c>
      <c r="E215" s="283">
        <v>84866821</v>
      </c>
      <c r="F215" s="164"/>
      <c r="G215" s="283">
        <v>46114732</v>
      </c>
      <c r="H215" s="98" t="s">
        <v>185</v>
      </c>
      <c r="I215" s="4"/>
    </row>
    <row r="216" spans="1:9" ht="32.25" customHeight="1" thickBot="1">
      <c r="A216" s="84"/>
      <c r="B216" s="95">
        <v>910</v>
      </c>
      <c r="C216" s="96">
        <v>913</v>
      </c>
      <c r="D216" s="97" t="s">
        <v>322</v>
      </c>
      <c r="E216" s="284"/>
      <c r="F216" s="157">
        <v>38000000</v>
      </c>
      <c r="G216" s="284"/>
      <c r="H216" s="98" t="s">
        <v>185</v>
      </c>
      <c r="I216" s="4"/>
    </row>
    <row r="217" spans="1:9" ht="27.75" customHeight="1" thickBot="1">
      <c r="A217" s="84"/>
      <c r="B217" s="103">
        <v>910</v>
      </c>
      <c r="C217" s="104">
        <v>914</v>
      </c>
      <c r="D217" s="105" t="s">
        <v>323</v>
      </c>
      <c r="E217" s="285"/>
      <c r="F217" s="165">
        <v>752089</v>
      </c>
      <c r="G217" s="285"/>
      <c r="H217" s="106" t="s">
        <v>185</v>
      </c>
      <c r="I217" s="4"/>
    </row>
    <row r="218" spans="1:9" ht="39" customHeight="1" thickBot="1">
      <c r="A218" s="84"/>
      <c r="B218" s="286" t="s">
        <v>186</v>
      </c>
      <c r="C218" s="287"/>
      <c r="D218" s="288"/>
      <c r="E218" s="107">
        <v>41297682816</v>
      </c>
      <c r="F218" s="107">
        <v>9237237278</v>
      </c>
      <c r="G218" s="107">
        <v>32060445538</v>
      </c>
      <c r="H218" s="108" t="s">
        <v>185</v>
      </c>
      <c r="I218" s="4"/>
    </row>
    <row r="219" spans="1:9" ht="14.25" customHeight="1">
      <c r="A219" s="84"/>
      <c r="B219" s="109"/>
      <c r="I219" s="4"/>
    </row>
    <row r="220" spans="1:9" ht="20.25" customHeight="1">
      <c r="A220" s="84"/>
      <c r="B220" s="109"/>
      <c r="C220" s="158" t="s">
        <v>182</v>
      </c>
      <c r="D220" s="166">
        <v>41297682816</v>
      </c>
      <c r="I220" s="4"/>
    </row>
    <row r="221" spans="1:9" ht="20.25" customHeight="1">
      <c r="A221" s="84"/>
      <c r="B221" s="109"/>
      <c r="C221" s="158" t="s">
        <v>324</v>
      </c>
      <c r="D221" s="166">
        <v>9237237278</v>
      </c>
      <c r="I221" s="4"/>
    </row>
    <row r="222" spans="1:9" ht="20.25" customHeight="1">
      <c r="A222" s="84"/>
      <c r="B222" s="109"/>
      <c r="C222" s="158" t="s">
        <v>35</v>
      </c>
      <c r="D222" s="166">
        <v>32060445538</v>
      </c>
      <c r="I222" s="4"/>
    </row>
    <row r="223" spans="1:9" ht="39" customHeight="1">
      <c r="A223" s="84"/>
      <c r="B223" s="109"/>
      <c r="I223" s="4"/>
    </row>
    <row r="224" spans="1:9" ht="39" customHeight="1">
      <c r="A224" s="84"/>
      <c r="B224" s="85"/>
      <c r="C224" s="85"/>
      <c r="D224" s="86"/>
      <c r="E224" s="87"/>
      <c r="F224" s="89"/>
      <c r="G224" s="87"/>
      <c r="H224" s="88"/>
      <c r="I224" s="4"/>
    </row>
    <row r="225" spans="1:10" ht="39" customHeight="1">
      <c r="A225" s="84"/>
      <c r="B225" s="85"/>
      <c r="C225" s="85"/>
      <c r="D225" s="86"/>
      <c r="E225" s="87"/>
      <c r="F225" s="89"/>
      <c r="G225" s="136"/>
      <c r="H225" s="88"/>
      <c r="I225" s="4"/>
    </row>
    <row r="226" spans="1:10" ht="39" customHeight="1">
      <c r="A226" s="84"/>
      <c r="B226" s="85"/>
      <c r="C226" s="85"/>
      <c r="D226" s="86"/>
      <c r="E226" s="87"/>
      <c r="F226" s="89"/>
      <c r="G226" s="87"/>
      <c r="H226" s="88"/>
      <c r="I226" s="4"/>
    </row>
    <row r="227" spans="1:10" ht="39" customHeight="1">
      <c r="A227" s="84"/>
      <c r="B227" s="85"/>
      <c r="C227" s="85"/>
      <c r="D227" s="86"/>
      <c r="E227" s="87"/>
      <c r="F227" s="89"/>
      <c r="G227" s="87"/>
      <c r="H227" s="88"/>
      <c r="I227" s="4"/>
    </row>
    <row r="228" spans="1:10" s="38" customFormat="1" ht="15.75">
      <c r="B228" s="18"/>
      <c r="C228" s="18"/>
      <c r="D228" s="18"/>
      <c r="E228" s="18"/>
      <c r="F228" s="18"/>
      <c r="G228" s="18"/>
      <c r="H228" s="18"/>
      <c r="I228" s="25"/>
    </row>
    <row r="229" spans="1:10" ht="17.25">
      <c r="B229" s="306" t="s">
        <v>36</v>
      </c>
      <c r="C229" s="307"/>
      <c r="D229" s="307"/>
      <c r="E229" s="307"/>
      <c r="F229" s="307"/>
      <c r="G229" s="307"/>
      <c r="H229" s="307"/>
      <c r="I229" s="307"/>
      <c r="J229" s="307"/>
    </row>
    <row r="230" spans="1:10" ht="15.75" customHeight="1">
      <c r="B230" s="73" t="s">
        <v>13</v>
      </c>
      <c r="C230" s="73" t="s">
        <v>37</v>
      </c>
      <c r="D230" s="73" t="s">
        <v>38</v>
      </c>
      <c r="E230" s="327" t="s">
        <v>39</v>
      </c>
      <c r="F230" s="328"/>
      <c r="G230" s="110"/>
      <c r="H230" s="192" t="s">
        <v>40</v>
      </c>
      <c r="I230" s="193"/>
      <c r="J230" s="194"/>
    </row>
    <row r="231" spans="1:10" ht="141" customHeight="1">
      <c r="B231" s="71" t="s">
        <v>215</v>
      </c>
      <c r="C231" s="71" t="s">
        <v>327</v>
      </c>
      <c r="D231" s="71"/>
      <c r="E231" s="297" t="s">
        <v>326</v>
      </c>
      <c r="F231" s="298"/>
      <c r="G231" s="299"/>
      <c r="H231" s="317" t="s">
        <v>325</v>
      </c>
      <c r="I231" s="318"/>
      <c r="J231" s="319"/>
    </row>
    <row r="232" spans="1:10" ht="15.75">
      <c r="B232" s="71"/>
      <c r="C232" s="71"/>
      <c r="D232" s="71"/>
      <c r="E232" s="204"/>
      <c r="F232" s="300"/>
      <c r="G232" s="205"/>
      <c r="H232" s="192"/>
      <c r="I232" s="193"/>
      <c r="J232" s="194"/>
    </row>
    <row r="233" spans="1:10" ht="27" customHeight="1">
      <c r="B233" s="217" t="s">
        <v>84</v>
      </c>
      <c r="C233" s="304"/>
      <c r="D233" s="304"/>
      <c r="E233" s="304"/>
      <c r="F233" s="304"/>
      <c r="G233" s="304"/>
      <c r="H233" s="304"/>
      <c r="I233" s="304"/>
      <c r="J233" s="218"/>
    </row>
    <row r="234" spans="1:10" s="38" customFormat="1" ht="15.75">
      <c r="B234" s="18"/>
      <c r="C234" s="18"/>
      <c r="D234" s="18"/>
      <c r="E234" s="18"/>
      <c r="F234" s="18"/>
      <c r="G234" s="18"/>
      <c r="H234" s="18"/>
      <c r="I234" s="25"/>
    </row>
    <row r="235" spans="1:10" ht="18.75">
      <c r="B235" s="329" t="s">
        <v>73</v>
      </c>
      <c r="C235" s="244"/>
      <c r="D235" s="244"/>
      <c r="E235" s="244"/>
      <c r="F235" s="244"/>
      <c r="G235" s="244"/>
      <c r="H235" s="244"/>
      <c r="I235" s="244"/>
      <c r="J235" s="244"/>
    </row>
    <row r="236" spans="1:10" ht="17.25">
      <c r="B236" s="306" t="s">
        <v>41</v>
      </c>
      <c r="C236" s="307"/>
      <c r="D236" s="307"/>
      <c r="E236" s="307"/>
      <c r="F236" s="307"/>
      <c r="G236" s="307"/>
      <c r="H236" s="307"/>
      <c r="I236" s="307"/>
      <c r="J236" s="307"/>
    </row>
    <row r="237" spans="1:10" ht="47.25" customHeight="1">
      <c r="B237" s="70" t="s">
        <v>166</v>
      </c>
      <c r="C237" s="70" t="s">
        <v>328</v>
      </c>
      <c r="D237" s="259" t="s">
        <v>19</v>
      </c>
      <c r="E237" s="260"/>
      <c r="F237" s="259" t="s">
        <v>42</v>
      </c>
      <c r="G237" s="260"/>
      <c r="H237" s="259" t="s">
        <v>43</v>
      </c>
      <c r="I237" s="305"/>
      <c r="J237" s="260"/>
    </row>
    <row r="238" spans="1:10" s="68" customFormat="1" ht="31.5" customHeight="1">
      <c r="B238" s="71" t="s">
        <v>329</v>
      </c>
      <c r="C238" s="71">
        <v>51</v>
      </c>
      <c r="D238" s="204" t="s">
        <v>169</v>
      </c>
      <c r="E238" s="205"/>
      <c r="F238" s="204" t="s">
        <v>167</v>
      </c>
      <c r="G238" s="205"/>
      <c r="H238" s="301" t="s">
        <v>168</v>
      </c>
      <c r="I238" s="302"/>
      <c r="J238" s="303"/>
    </row>
    <row r="239" spans="1:10" ht="30" customHeight="1">
      <c r="B239" s="71" t="s">
        <v>330</v>
      </c>
      <c r="C239" s="71">
        <v>47</v>
      </c>
      <c r="D239" s="204" t="s">
        <v>169</v>
      </c>
      <c r="E239" s="205"/>
      <c r="F239" s="204" t="s">
        <v>167</v>
      </c>
      <c r="G239" s="205"/>
      <c r="H239" s="217" t="s">
        <v>168</v>
      </c>
      <c r="I239" s="304"/>
      <c r="J239" s="218"/>
    </row>
    <row r="240" spans="1:10" ht="31.5" customHeight="1">
      <c r="B240" s="72" t="s">
        <v>331</v>
      </c>
      <c r="C240" s="72">
        <v>39</v>
      </c>
      <c r="D240" s="204" t="s">
        <v>169</v>
      </c>
      <c r="E240" s="205"/>
      <c r="F240" s="204" t="s">
        <v>167</v>
      </c>
      <c r="G240" s="205"/>
      <c r="H240" s="217" t="s">
        <v>168</v>
      </c>
      <c r="I240" s="304"/>
      <c r="J240" s="218"/>
    </row>
    <row r="241" spans="2:10" ht="25.5" customHeight="1">
      <c r="B241" s="217" t="s">
        <v>84</v>
      </c>
      <c r="C241" s="304"/>
      <c r="D241" s="304"/>
      <c r="E241" s="304"/>
      <c r="F241" s="304"/>
      <c r="G241" s="304"/>
      <c r="H241" s="304"/>
      <c r="I241" s="304"/>
      <c r="J241" s="218"/>
    </row>
    <row r="242" spans="2:10" ht="25.5" customHeight="1">
      <c r="B242" s="177"/>
      <c r="C242" s="177"/>
      <c r="D242" s="177"/>
      <c r="E242" s="177"/>
      <c r="F242" s="177"/>
      <c r="G242" s="177"/>
      <c r="H242" s="177"/>
      <c r="I242" s="177"/>
      <c r="J242" s="177"/>
    </row>
    <row r="243" spans="2:10" ht="25.5" customHeight="1">
      <c r="B243" s="177"/>
      <c r="C243" s="177"/>
      <c r="D243" s="177"/>
      <c r="E243" s="177"/>
      <c r="F243" s="177"/>
      <c r="G243" s="177"/>
      <c r="H243" s="177"/>
      <c r="I243" s="177"/>
      <c r="J243" s="177"/>
    </row>
    <row r="244" spans="2:10" s="38" customFormat="1" ht="15.75">
      <c r="B244" s="18"/>
      <c r="C244" s="18"/>
      <c r="D244" s="18"/>
      <c r="E244" s="18"/>
      <c r="F244" s="18"/>
      <c r="G244" s="18"/>
      <c r="H244" s="18"/>
      <c r="I244" s="25"/>
    </row>
    <row r="245" spans="2:10" ht="15.75">
      <c r="B245" s="308" t="s">
        <v>44</v>
      </c>
      <c r="C245" s="309"/>
      <c r="D245" s="309"/>
      <c r="E245" s="309"/>
      <c r="F245" s="309"/>
      <c r="G245" s="309"/>
      <c r="H245" s="309"/>
      <c r="I245" s="309"/>
      <c r="J245" s="309"/>
    </row>
    <row r="246" spans="2:10" ht="34.5" customHeight="1">
      <c r="B246" s="295" t="s">
        <v>45</v>
      </c>
      <c r="C246" s="296"/>
      <c r="D246" s="70" t="s">
        <v>46</v>
      </c>
      <c r="E246" s="259" t="s">
        <v>47</v>
      </c>
      <c r="F246" s="260"/>
      <c r="G246" s="70" t="s">
        <v>40</v>
      </c>
      <c r="H246" s="192" t="s">
        <v>48</v>
      </c>
      <c r="I246" s="193"/>
      <c r="J246" s="194"/>
    </row>
    <row r="247" spans="2:10" ht="104.25" customHeight="1">
      <c r="B247" s="204" t="s">
        <v>398</v>
      </c>
      <c r="C247" s="205"/>
      <c r="D247" s="71" t="s">
        <v>333</v>
      </c>
      <c r="E247" s="204" t="s">
        <v>334</v>
      </c>
      <c r="F247" s="205"/>
      <c r="G247" s="146" t="s">
        <v>332</v>
      </c>
      <c r="H247" s="301" t="s">
        <v>337</v>
      </c>
      <c r="I247" s="302"/>
      <c r="J247" s="303"/>
    </row>
    <row r="248" spans="2:10" ht="16.5" customHeight="1">
      <c r="B248" s="204"/>
      <c r="C248" s="205"/>
      <c r="D248" s="71"/>
      <c r="E248" s="204"/>
      <c r="F248" s="205"/>
      <c r="G248" s="6"/>
      <c r="H248" s="217"/>
      <c r="I248" s="304"/>
      <c r="J248" s="218"/>
    </row>
    <row r="249" spans="2:10" ht="44.25" customHeight="1">
      <c r="B249" s="217" t="s">
        <v>335</v>
      </c>
      <c r="C249" s="304"/>
      <c r="D249" s="304"/>
      <c r="E249" s="304"/>
      <c r="F249" s="304"/>
      <c r="G249" s="304"/>
      <c r="H249" s="304"/>
      <c r="I249" s="304"/>
      <c r="J249" s="218"/>
    </row>
    <row r="250" spans="2:10" ht="15.75">
      <c r="B250" s="16"/>
      <c r="C250" s="16"/>
      <c r="D250" s="16"/>
      <c r="E250" s="16"/>
      <c r="F250" s="4"/>
      <c r="G250" s="4"/>
      <c r="H250" s="4"/>
      <c r="I250" s="4"/>
    </row>
    <row r="251" spans="2:10" ht="15.75">
      <c r="B251" s="312" t="s">
        <v>49</v>
      </c>
      <c r="C251" s="312"/>
      <c r="D251" s="312"/>
      <c r="E251" s="312"/>
      <c r="F251" s="312"/>
      <c r="G251" s="312"/>
      <c r="H251" s="312"/>
      <c r="I251" s="4"/>
    </row>
    <row r="252" spans="2:10" ht="31.5">
      <c r="B252" s="10" t="s">
        <v>50</v>
      </c>
      <c r="C252" s="10" t="s">
        <v>51</v>
      </c>
      <c r="D252" s="223" t="s">
        <v>19</v>
      </c>
      <c r="E252" s="223"/>
      <c r="F252" s="10" t="s">
        <v>52</v>
      </c>
      <c r="G252" s="223" t="s">
        <v>80</v>
      </c>
      <c r="H252" s="223"/>
      <c r="I252" s="4"/>
    </row>
    <row r="253" spans="2:10" ht="15.75">
      <c r="B253" s="11">
        <v>14125</v>
      </c>
      <c r="C253" s="115">
        <v>44811</v>
      </c>
      <c r="D253" s="223" t="s">
        <v>192</v>
      </c>
      <c r="E253" s="223"/>
      <c r="F253" s="11" t="s">
        <v>336</v>
      </c>
      <c r="G253" s="195" t="s">
        <v>193</v>
      </c>
      <c r="H253" s="223"/>
      <c r="I253" s="4"/>
    </row>
    <row r="254" spans="2:10" ht="15.75">
      <c r="B254" s="11"/>
      <c r="C254" s="11"/>
      <c r="D254" s="259"/>
      <c r="E254" s="260"/>
      <c r="F254" s="12"/>
      <c r="G254" s="259"/>
      <c r="H254" s="260"/>
      <c r="I254" s="4"/>
    </row>
    <row r="255" spans="2:10" ht="48.75" customHeight="1">
      <c r="B255" s="226" t="s">
        <v>84</v>
      </c>
      <c r="C255" s="216"/>
      <c r="D255" s="216"/>
      <c r="E255" s="216"/>
      <c r="F255" s="216"/>
      <c r="G255" s="216"/>
      <c r="H255" s="216"/>
      <c r="I255" s="4"/>
    </row>
    <row r="256" spans="2:10" s="38" customFormat="1" ht="15.75">
      <c r="B256" s="18"/>
      <c r="C256" s="18"/>
      <c r="D256" s="18"/>
      <c r="E256" s="18"/>
      <c r="F256" s="18"/>
      <c r="G256" s="18"/>
      <c r="H256" s="18"/>
      <c r="I256" s="25"/>
    </row>
    <row r="257" spans="2:9" s="38" customFormat="1" ht="15.75">
      <c r="B257" s="18"/>
      <c r="C257" s="18"/>
      <c r="D257" s="18"/>
      <c r="E257" s="18"/>
      <c r="F257" s="18"/>
      <c r="G257" s="18"/>
      <c r="H257" s="18"/>
      <c r="I257" s="25"/>
    </row>
    <row r="258" spans="2:9" s="38" customFormat="1" ht="15.75">
      <c r="B258" s="18"/>
      <c r="C258" s="18"/>
      <c r="D258" s="18"/>
      <c r="E258" s="18"/>
      <c r="F258" s="18"/>
      <c r="G258" s="18"/>
      <c r="H258" s="18"/>
      <c r="I258" s="25"/>
    </row>
    <row r="259" spans="2:9" s="38" customFormat="1" ht="15.75">
      <c r="B259" s="18"/>
      <c r="C259" s="18"/>
      <c r="D259" s="18"/>
      <c r="E259" s="18"/>
      <c r="F259" s="18"/>
      <c r="G259" s="18"/>
      <c r="H259" s="18"/>
      <c r="I259" s="25"/>
    </row>
    <row r="260" spans="2:9" s="38" customFormat="1" ht="15.75">
      <c r="B260" s="18"/>
      <c r="C260" s="18"/>
      <c r="D260" s="18"/>
      <c r="E260" s="18"/>
      <c r="F260" s="18"/>
      <c r="G260" s="18"/>
      <c r="H260" s="18"/>
      <c r="I260" s="25"/>
    </row>
    <row r="261" spans="2:9" s="38" customFormat="1" ht="15.75">
      <c r="B261" s="18"/>
      <c r="C261" s="18"/>
      <c r="D261" s="18"/>
      <c r="E261" s="18"/>
      <c r="F261" s="18"/>
      <c r="G261" s="18"/>
      <c r="H261" s="18"/>
      <c r="I261" s="25"/>
    </row>
    <row r="262" spans="2:9" s="38" customFormat="1" ht="15.75">
      <c r="B262" s="18"/>
      <c r="C262" s="18"/>
      <c r="D262" s="18"/>
      <c r="E262" s="18"/>
      <c r="F262" s="18"/>
      <c r="G262" s="18"/>
      <c r="H262" s="18"/>
      <c r="I262" s="25"/>
    </row>
    <row r="263" spans="2:9" s="38" customFormat="1" ht="15.75">
      <c r="B263" s="18"/>
      <c r="C263" s="18"/>
      <c r="D263" s="18"/>
      <c r="E263" s="18"/>
      <c r="F263" s="18"/>
      <c r="G263" s="18"/>
      <c r="H263" s="18"/>
      <c r="I263" s="25"/>
    </row>
    <row r="264" spans="2:9" s="38" customFormat="1" ht="15.75">
      <c r="B264" s="18"/>
      <c r="C264" s="18"/>
      <c r="D264" s="18"/>
      <c r="E264" s="18"/>
      <c r="F264" s="18"/>
      <c r="G264" s="18"/>
      <c r="H264" s="18"/>
      <c r="I264" s="25"/>
    </row>
    <row r="265" spans="2:9" s="38" customFormat="1" ht="15.75">
      <c r="B265" s="18"/>
      <c r="C265" s="18"/>
      <c r="D265" s="18"/>
      <c r="E265" s="18"/>
      <c r="F265" s="18"/>
      <c r="G265" s="18"/>
      <c r="H265" s="18"/>
      <c r="I265" s="25"/>
    </row>
    <row r="266" spans="2:9" s="38" customFormat="1" ht="15.75">
      <c r="B266" s="18"/>
      <c r="C266" s="18"/>
      <c r="D266" s="18"/>
      <c r="E266" s="18"/>
      <c r="F266" s="18"/>
      <c r="G266" s="18"/>
      <c r="H266" s="18"/>
      <c r="I266" s="25"/>
    </row>
    <row r="267" spans="2:9" s="38" customFormat="1" ht="15.75">
      <c r="B267" s="18"/>
      <c r="C267" s="18"/>
      <c r="D267" s="18"/>
      <c r="E267" s="18"/>
      <c r="F267" s="18"/>
      <c r="G267" s="18"/>
      <c r="H267" s="18"/>
      <c r="I267" s="25"/>
    </row>
    <row r="268" spans="2:9" ht="18.75">
      <c r="B268" s="313" t="s">
        <v>74</v>
      </c>
      <c r="C268" s="313"/>
      <c r="D268" s="313"/>
      <c r="E268" s="313"/>
      <c r="F268" s="313"/>
      <c r="G268" s="313"/>
      <c r="H268" s="313"/>
      <c r="I268" s="4"/>
    </row>
    <row r="269" spans="2:9" ht="15.75">
      <c r="B269" s="4"/>
      <c r="C269" s="4"/>
      <c r="D269" s="4"/>
      <c r="E269" s="4"/>
      <c r="F269" s="4"/>
      <c r="G269" s="4"/>
      <c r="H269" s="4"/>
      <c r="I269" s="4"/>
    </row>
    <row r="270" spans="2:9" ht="17.25">
      <c r="B270" s="310" t="s">
        <v>53</v>
      </c>
      <c r="C270" s="310"/>
      <c r="D270" s="310"/>
      <c r="E270" s="310"/>
      <c r="F270" s="310"/>
      <c r="G270" s="310"/>
      <c r="H270" s="310"/>
      <c r="I270" s="4"/>
    </row>
    <row r="271" spans="2:9" ht="15.75">
      <c r="B271" s="311" t="s">
        <v>130</v>
      </c>
      <c r="C271" s="311"/>
      <c r="D271" s="311"/>
      <c r="E271" s="311"/>
      <c r="F271" s="311"/>
      <c r="G271" s="311"/>
      <c r="H271" s="311"/>
      <c r="I271" s="4"/>
    </row>
    <row r="272" spans="2:9" ht="15.75">
      <c r="B272" s="14" t="s">
        <v>81</v>
      </c>
      <c r="C272" s="3" t="s">
        <v>79</v>
      </c>
      <c r="D272" s="216" t="s">
        <v>19</v>
      </c>
      <c r="E272" s="216"/>
      <c r="F272" s="216"/>
      <c r="G272" s="196" t="s">
        <v>54</v>
      </c>
      <c r="H272" s="196"/>
      <c r="I272" s="4"/>
    </row>
    <row r="273" spans="2:9" ht="40.5" customHeight="1">
      <c r="B273" s="34">
        <v>14</v>
      </c>
      <c r="C273" s="40" t="s">
        <v>338</v>
      </c>
      <c r="D273" s="216" t="s">
        <v>339</v>
      </c>
      <c r="E273" s="216"/>
      <c r="F273" s="216"/>
      <c r="G273" s="195" t="s">
        <v>340</v>
      </c>
      <c r="H273" s="196"/>
      <c r="I273" s="4"/>
    </row>
    <row r="274" spans="2:9" ht="47.25" customHeight="1">
      <c r="B274" s="21">
        <v>15</v>
      </c>
      <c r="C274" s="40" t="s">
        <v>343</v>
      </c>
      <c r="D274" s="216" t="s">
        <v>341</v>
      </c>
      <c r="E274" s="216"/>
      <c r="F274" s="216"/>
      <c r="G274" s="195" t="s">
        <v>340</v>
      </c>
      <c r="H274" s="196"/>
      <c r="I274" s="4"/>
    </row>
    <row r="275" spans="2:9" ht="45.75" customHeight="1">
      <c r="B275" s="21">
        <v>16</v>
      </c>
      <c r="C275" s="40" t="s">
        <v>342</v>
      </c>
      <c r="D275" s="314" t="s">
        <v>344</v>
      </c>
      <c r="E275" s="314"/>
      <c r="F275" s="314"/>
      <c r="G275" s="195" t="s">
        <v>340</v>
      </c>
      <c r="H275" s="196"/>
      <c r="I275" s="4"/>
    </row>
    <row r="276" spans="2:9" ht="45.75" customHeight="1">
      <c r="B276" s="150">
        <v>17</v>
      </c>
      <c r="C276" s="149" t="s">
        <v>386</v>
      </c>
      <c r="D276" s="192" t="s">
        <v>387</v>
      </c>
      <c r="E276" s="193"/>
      <c r="F276" s="194"/>
      <c r="G276" s="195" t="s">
        <v>340</v>
      </c>
      <c r="H276" s="196"/>
      <c r="I276" s="4"/>
    </row>
    <row r="277" spans="2:9" ht="30" customHeight="1">
      <c r="B277" s="21">
        <v>18</v>
      </c>
      <c r="C277" s="40" t="s">
        <v>345</v>
      </c>
      <c r="D277" s="272" t="s">
        <v>346</v>
      </c>
      <c r="E277" s="272"/>
      <c r="F277" s="272"/>
      <c r="G277" s="195" t="s">
        <v>340</v>
      </c>
      <c r="H277" s="196"/>
      <c r="I277" s="4"/>
    </row>
    <row r="278" spans="2:9" ht="30" customHeight="1">
      <c r="B278" s="147">
        <v>19</v>
      </c>
      <c r="C278" s="40" t="s">
        <v>347</v>
      </c>
      <c r="D278" s="268" t="s">
        <v>348</v>
      </c>
      <c r="E278" s="332"/>
      <c r="F278" s="269"/>
      <c r="G278" s="195" t="s">
        <v>340</v>
      </c>
      <c r="H278" s="196"/>
      <c r="I278" s="4"/>
    </row>
    <row r="279" spans="2:9" ht="15.75">
      <c r="B279" s="36"/>
      <c r="C279" s="28"/>
      <c r="D279" s="28"/>
      <c r="E279" s="7"/>
      <c r="F279" s="7"/>
      <c r="G279" s="7"/>
      <c r="H279" s="7"/>
      <c r="I279" s="4"/>
    </row>
    <row r="280" spans="2:9" s="1" customFormat="1" ht="15.75">
      <c r="B280" s="311" t="s">
        <v>131</v>
      </c>
      <c r="C280" s="311"/>
      <c r="D280" s="311"/>
      <c r="E280" s="311"/>
      <c r="F280" s="311"/>
      <c r="G280" s="311"/>
      <c r="H280" s="311"/>
      <c r="I280" s="9"/>
    </row>
    <row r="281" spans="2:9" s="1" customFormat="1" ht="15.75" customHeight="1">
      <c r="B281" s="14" t="s">
        <v>81</v>
      </c>
      <c r="C281" s="3" t="s">
        <v>79</v>
      </c>
      <c r="D281" s="216" t="s">
        <v>19</v>
      </c>
      <c r="E281" s="216"/>
      <c r="F281" s="216"/>
      <c r="G281" s="196" t="s">
        <v>54</v>
      </c>
      <c r="H281" s="196"/>
      <c r="I281" s="9"/>
    </row>
    <row r="282" spans="2:9" ht="15.75">
      <c r="B282" s="15"/>
      <c r="C282" s="6"/>
      <c r="D282" s="216" t="s">
        <v>160</v>
      </c>
      <c r="E282" s="216"/>
      <c r="F282" s="216"/>
      <c r="G282" s="196"/>
      <c r="H282" s="196"/>
      <c r="I282" s="4"/>
    </row>
    <row r="283" spans="2:9" ht="39" customHeight="1">
      <c r="B283" s="226" t="s">
        <v>84</v>
      </c>
      <c r="C283" s="216"/>
      <c r="D283" s="216"/>
      <c r="E283" s="216"/>
      <c r="F283" s="216"/>
      <c r="G283" s="216"/>
      <c r="H283" s="216"/>
      <c r="I283" s="4"/>
    </row>
    <row r="284" spans="2:9" ht="15.75">
      <c r="B284" s="36"/>
      <c r="C284" s="28"/>
      <c r="D284" s="28"/>
      <c r="E284" s="4"/>
      <c r="F284" s="4"/>
      <c r="G284" s="4"/>
      <c r="H284" s="4"/>
      <c r="I284" s="4"/>
    </row>
    <row r="285" spans="2:9" ht="15.75">
      <c r="B285" s="311" t="s">
        <v>55</v>
      </c>
      <c r="C285" s="311"/>
      <c r="D285" s="311"/>
      <c r="E285" s="311"/>
      <c r="F285" s="311"/>
      <c r="G285" s="311"/>
      <c r="H285" s="311"/>
      <c r="I285" s="4"/>
    </row>
    <row r="286" spans="2:9" ht="15.75" customHeight="1">
      <c r="B286" s="14" t="s">
        <v>81</v>
      </c>
      <c r="C286" s="3" t="s">
        <v>79</v>
      </c>
      <c r="D286" s="216" t="s">
        <v>19</v>
      </c>
      <c r="E286" s="216"/>
      <c r="F286" s="216"/>
      <c r="G286" s="196" t="s">
        <v>54</v>
      </c>
      <c r="H286" s="196"/>
      <c r="I286" s="4"/>
    </row>
    <row r="287" spans="2:9" ht="15.75">
      <c r="B287" s="15"/>
      <c r="C287" s="6"/>
      <c r="D287" s="216" t="s">
        <v>159</v>
      </c>
      <c r="E287" s="216"/>
      <c r="F287" s="216"/>
      <c r="G287" s="196"/>
      <c r="H287" s="196"/>
      <c r="I287" s="4"/>
    </row>
    <row r="288" spans="2:9" ht="15.75">
      <c r="B288" s="311" t="s">
        <v>56</v>
      </c>
      <c r="C288" s="311"/>
      <c r="D288" s="311"/>
      <c r="E288" s="311"/>
      <c r="F288" s="311"/>
      <c r="G288" s="311"/>
      <c r="H288" s="311"/>
      <c r="I288" s="4"/>
    </row>
    <row r="289" spans="2:9" ht="15.75">
      <c r="B289" s="14" t="s">
        <v>81</v>
      </c>
      <c r="C289" s="3" t="s">
        <v>79</v>
      </c>
      <c r="D289" s="216" t="s">
        <v>19</v>
      </c>
      <c r="E289" s="216"/>
      <c r="F289" s="216"/>
      <c r="G289" s="196" t="s">
        <v>54</v>
      </c>
      <c r="H289" s="196"/>
      <c r="I289" s="4"/>
    </row>
    <row r="290" spans="2:9" ht="15.75">
      <c r="B290" s="15"/>
      <c r="C290" s="6"/>
      <c r="D290" s="216"/>
      <c r="E290" s="216"/>
      <c r="F290" s="216"/>
      <c r="G290" s="196"/>
      <c r="H290" s="196"/>
      <c r="I290" s="4"/>
    </row>
    <row r="291" spans="2:9" ht="15.75">
      <c r="B291" s="15"/>
      <c r="C291" s="6"/>
      <c r="D291" s="216" t="s">
        <v>126</v>
      </c>
      <c r="E291" s="216"/>
      <c r="F291" s="216"/>
      <c r="G291" s="196"/>
      <c r="H291" s="196"/>
      <c r="I291" s="4"/>
    </row>
    <row r="292" spans="2:9" ht="42" customHeight="1">
      <c r="B292" s="226" t="s">
        <v>84</v>
      </c>
      <c r="C292" s="216"/>
      <c r="D292" s="216"/>
      <c r="E292" s="216"/>
      <c r="F292" s="216"/>
      <c r="G292" s="216"/>
      <c r="H292" s="216"/>
      <c r="I292" s="4"/>
    </row>
    <row r="293" spans="2:9" ht="42" customHeight="1">
      <c r="B293" s="177"/>
      <c r="C293" s="173"/>
      <c r="D293" s="173"/>
      <c r="E293" s="173"/>
      <c r="F293" s="173"/>
      <c r="G293" s="173"/>
      <c r="H293" s="173"/>
      <c r="I293" s="4"/>
    </row>
    <row r="294" spans="2:9" ht="15" customHeight="1">
      <c r="B294" s="13"/>
      <c r="C294" s="4"/>
      <c r="D294" s="4"/>
      <c r="E294" s="4"/>
      <c r="F294" s="4"/>
      <c r="G294" s="4"/>
      <c r="H294" s="4"/>
      <c r="I294" s="4"/>
    </row>
    <row r="295" spans="2:9" ht="15.75">
      <c r="B295" s="311" t="s">
        <v>57</v>
      </c>
      <c r="C295" s="311"/>
      <c r="D295" s="311"/>
      <c r="E295" s="311"/>
      <c r="F295" s="311"/>
      <c r="G295" s="311"/>
      <c r="H295" s="311"/>
      <c r="I295" s="4"/>
    </row>
    <row r="296" spans="2:9" ht="15.75">
      <c r="B296" s="17" t="s">
        <v>4</v>
      </c>
      <c r="C296" s="3" t="s">
        <v>79</v>
      </c>
      <c r="D296" s="216" t="s">
        <v>58</v>
      </c>
      <c r="E296" s="216"/>
      <c r="F296" s="216"/>
      <c r="G296" s="196" t="s">
        <v>59</v>
      </c>
      <c r="H296" s="196"/>
      <c r="I296" s="4"/>
    </row>
    <row r="297" spans="2:9" ht="33.75" customHeight="1">
      <c r="B297" s="147">
        <v>93</v>
      </c>
      <c r="C297" s="167">
        <v>44832</v>
      </c>
      <c r="D297" s="320" t="s">
        <v>349</v>
      </c>
      <c r="E297" s="321"/>
      <c r="F297" s="322"/>
      <c r="G297" s="323" t="s">
        <v>340</v>
      </c>
      <c r="H297" s="303"/>
      <c r="I297" s="4"/>
    </row>
    <row r="298" spans="2:9" ht="28.5" customHeight="1">
      <c r="B298" s="147">
        <v>88</v>
      </c>
      <c r="C298" s="167">
        <v>44826</v>
      </c>
      <c r="D298" s="320" t="s">
        <v>350</v>
      </c>
      <c r="E298" s="321"/>
      <c r="F298" s="322"/>
      <c r="G298" s="323" t="s">
        <v>340</v>
      </c>
      <c r="H298" s="303"/>
      <c r="I298" s="4"/>
    </row>
    <row r="299" spans="2:9" ht="38.25" customHeight="1">
      <c r="B299" s="226" t="s">
        <v>84</v>
      </c>
      <c r="C299" s="216"/>
      <c r="D299" s="216"/>
      <c r="E299" s="216"/>
      <c r="F299" s="216"/>
      <c r="G299" s="216"/>
      <c r="H299" s="216"/>
      <c r="I299" s="4"/>
    </row>
    <row r="300" spans="2:9" ht="15.75">
      <c r="B300" s="13"/>
      <c r="C300" s="4"/>
      <c r="D300" s="4"/>
      <c r="E300" s="4"/>
      <c r="F300" s="4"/>
      <c r="G300" s="4"/>
      <c r="H300" s="4"/>
      <c r="I300" s="4"/>
    </row>
    <row r="301" spans="2:9" ht="17.25">
      <c r="B301" s="310" t="s">
        <v>60</v>
      </c>
      <c r="C301" s="310"/>
      <c r="D301" s="310"/>
      <c r="E301" s="310"/>
      <c r="F301" s="310"/>
      <c r="G301" s="310"/>
      <c r="H301" s="310"/>
      <c r="I301" s="4"/>
    </row>
    <row r="302" spans="2:9" ht="15.75">
      <c r="B302" s="311" t="s">
        <v>61</v>
      </c>
      <c r="C302" s="311"/>
      <c r="D302" s="311"/>
      <c r="E302" s="216" t="s">
        <v>68</v>
      </c>
      <c r="F302" s="216"/>
      <c r="G302" s="216"/>
      <c r="H302" s="216"/>
      <c r="I302" s="4"/>
    </row>
    <row r="303" spans="2:9" ht="15.75">
      <c r="B303" s="315">
        <v>2019</v>
      </c>
      <c r="C303" s="315"/>
      <c r="D303" s="315"/>
      <c r="E303" s="216">
        <v>2.81</v>
      </c>
      <c r="F303" s="216"/>
      <c r="G303" s="216"/>
      <c r="H303" s="216"/>
      <c r="I303" s="4"/>
    </row>
    <row r="304" spans="2:9" ht="15.75">
      <c r="B304" s="315">
        <v>2020</v>
      </c>
      <c r="C304" s="315"/>
      <c r="D304" s="315"/>
      <c r="E304" s="216">
        <v>1.72</v>
      </c>
      <c r="F304" s="216"/>
      <c r="G304" s="216"/>
      <c r="H304" s="216"/>
      <c r="I304" s="4"/>
    </row>
    <row r="305" spans="2:9" ht="15.75">
      <c r="B305" s="315">
        <v>2021</v>
      </c>
      <c r="C305" s="315"/>
      <c r="D305" s="315"/>
      <c r="E305" s="216">
        <v>1.97</v>
      </c>
      <c r="F305" s="216"/>
      <c r="G305" s="216"/>
      <c r="H305" s="216"/>
      <c r="I305" s="4"/>
    </row>
    <row r="306" spans="2:9" ht="16.5" customHeight="1">
      <c r="B306" s="67"/>
      <c r="C306" s="37"/>
      <c r="D306" s="37"/>
      <c r="E306" s="37"/>
      <c r="F306" s="37"/>
      <c r="G306" s="37"/>
      <c r="H306" s="37"/>
      <c r="I306" s="4"/>
    </row>
    <row r="307" spans="2:9" ht="19.5" thickBot="1">
      <c r="B307" s="313" t="s">
        <v>132</v>
      </c>
      <c r="C307" s="313"/>
      <c r="D307" s="313"/>
      <c r="E307" s="313"/>
      <c r="F307" s="313"/>
      <c r="G307" s="313"/>
      <c r="H307" s="313"/>
      <c r="I307" s="4"/>
    </row>
    <row r="308" spans="2:9" ht="16.5" thickBot="1">
      <c r="B308" s="43"/>
      <c r="C308" s="43"/>
      <c r="D308" s="48" t="s">
        <v>133</v>
      </c>
      <c r="E308" s="49" t="s">
        <v>134</v>
      </c>
      <c r="F308" s="50" t="s">
        <v>135</v>
      </c>
      <c r="G308" s="50" t="s">
        <v>136</v>
      </c>
      <c r="H308" s="43"/>
      <c r="I308" s="4"/>
    </row>
    <row r="309" spans="2:9" ht="48" thickBot="1">
      <c r="B309" s="43"/>
      <c r="C309" s="43"/>
      <c r="D309" s="44" t="s">
        <v>137</v>
      </c>
      <c r="E309" s="45">
        <v>121</v>
      </c>
      <c r="F309" s="45">
        <v>112</v>
      </c>
      <c r="G309" s="45">
        <f>+E309+F309</f>
        <v>233</v>
      </c>
      <c r="H309" s="43"/>
      <c r="I309" s="4"/>
    </row>
    <row r="310" spans="2:9" ht="48" customHeight="1" thickBot="1">
      <c r="B310" s="43"/>
      <c r="C310" s="43"/>
      <c r="D310" s="46" t="s">
        <v>138</v>
      </c>
      <c r="E310" s="47">
        <v>23</v>
      </c>
      <c r="F310" s="47">
        <v>27</v>
      </c>
      <c r="G310" s="47">
        <v>50</v>
      </c>
      <c r="H310" s="43"/>
      <c r="I310" s="4"/>
    </row>
    <row r="311" spans="2:9" ht="129" customHeight="1" thickBot="1">
      <c r="B311" s="43"/>
      <c r="C311" s="43"/>
      <c r="D311" s="46" t="s">
        <v>139</v>
      </c>
      <c r="E311" s="47">
        <v>92</v>
      </c>
      <c r="F311" s="47">
        <v>79</v>
      </c>
      <c r="G311" s="47">
        <f>+E311+F311</f>
        <v>171</v>
      </c>
      <c r="H311" s="43"/>
      <c r="I311" s="4"/>
    </row>
    <row r="312" spans="2:9" ht="75.75" customHeight="1" thickBot="1">
      <c r="B312" s="43"/>
      <c r="C312" s="43"/>
      <c r="D312" s="46" t="s">
        <v>140</v>
      </c>
      <c r="E312" s="47">
        <v>28</v>
      </c>
      <c r="F312" s="47">
        <v>28</v>
      </c>
      <c r="G312" s="47">
        <f>+E312+F312</f>
        <v>56</v>
      </c>
      <c r="H312" s="43"/>
      <c r="I312" s="4"/>
    </row>
    <row r="313" spans="2:9" ht="84.75" customHeight="1" thickBot="1">
      <c r="B313" s="43"/>
      <c r="C313" s="43"/>
      <c r="D313" s="46" t="s">
        <v>141</v>
      </c>
      <c r="E313" s="47">
        <v>8</v>
      </c>
      <c r="F313" s="47">
        <v>14</v>
      </c>
      <c r="G313" s="47">
        <v>22</v>
      </c>
      <c r="H313" s="43"/>
      <c r="I313" s="4"/>
    </row>
    <row r="314" spans="2:9" ht="84.75" customHeight="1">
      <c r="B314" s="20"/>
      <c r="C314" s="20"/>
      <c r="D314" s="179"/>
      <c r="E314" s="180"/>
      <c r="F314" s="180"/>
      <c r="G314" s="180"/>
      <c r="H314" s="20"/>
      <c r="I314" s="19"/>
    </row>
    <row r="315" spans="2:9" ht="21.75" customHeight="1">
      <c r="B315" s="202" t="s">
        <v>142</v>
      </c>
      <c r="C315" s="202"/>
      <c r="D315" s="202"/>
      <c r="E315" s="202"/>
      <c r="F315" s="202"/>
      <c r="G315" s="202"/>
      <c r="H315" s="202"/>
      <c r="I315" s="4"/>
    </row>
    <row r="316" spans="2:9" ht="21.75" thickBot="1">
      <c r="C316" s="123" t="s">
        <v>194</v>
      </c>
      <c r="D316" s="124"/>
      <c r="E316" s="124"/>
      <c r="F316" s="124"/>
      <c r="G316" s="125"/>
    </row>
    <row r="317" spans="2:9" ht="21.75" thickBot="1">
      <c r="C317" s="126" t="s">
        <v>195</v>
      </c>
      <c r="D317" s="122"/>
      <c r="E317" s="122"/>
      <c r="F317" s="122"/>
      <c r="G317" s="127"/>
    </row>
    <row r="318" spans="2:9" ht="18.75">
      <c r="C318" s="128" t="s">
        <v>389</v>
      </c>
      <c r="D318" s="129"/>
      <c r="E318" s="129"/>
      <c r="F318" s="129"/>
      <c r="G318" s="130"/>
    </row>
    <row r="319" spans="2:9" ht="16.5" thickBot="1">
      <c r="B319" s="343" t="s">
        <v>196</v>
      </c>
      <c r="C319" s="344"/>
      <c r="D319" s="342" t="s">
        <v>13</v>
      </c>
      <c r="E319" s="342"/>
      <c r="F319" s="342"/>
      <c r="G319" s="116" t="s">
        <v>197</v>
      </c>
    </row>
    <row r="320" spans="2:9" ht="16.5" thickBot="1">
      <c r="B320" s="345"/>
      <c r="C320" s="346"/>
      <c r="D320" s="117" t="s">
        <v>215</v>
      </c>
      <c r="E320" s="117" t="s">
        <v>219</v>
      </c>
      <c r="F320" s="117" t="s">
        <v>351</v>
      </c>
      <c r="G320" s="117" t="s">
        <v>198</v>
      </c>
    </row>
    <row r="321" spans="2:11" ht="16.5" thickBot="1">
      <c r="B321" s="330" t="s">
        <v>199</v>
      </c>
      <c r="C321" s="331"/>
      <c r="D321" s="118">
        <v>7</v>
      </c>
      <c r="E321" s="118">
        <v>4</v>
      </c>
      <c r="F321" s="118">
        <v>4</v>
      </c>
      <c r="G321" s="119">
        <v>15</v>
      </c>
    </row>
    <row r="322" spans="2:11" ht="16.5" thickBot="1">
      <c r="B322" s="330" t="s">
        <v>200</v>
      </c>
      <c r="C322" s="331"/>
      <c r="D322" s="118">
        <v>4</v>
      </c>
      <c r="E322" s="118">
        <v>5</v>
      </c>
      <c r="F322" s="118">
        <v>4</v>
      </c>
      <c r="G322" s="119">
        <v>13</v>
      </c>
    </row>
    <row r="323" spans="2:11" ht="16.5" thickBot="1">
      <c r="B323" s="330" t="s">
        <v>201</v>
      </c>
      <c r="C323" s="331"/>
      <c r="D323" s="118">
        <v>17</v>
      </c>
      <c r="E323" s="118">
        <v>10</v>
      </c>
      <c r="F323" s="118">
        <v>9</v>
      </c>
      <c r="G323" s="119">
        <v>36</v>
      </c>
    </row>
    <row r="324" spans="2:11" ht="16.5" thickBot="1">
      <c r="B324" s="330" t="s">
        <v>202</v>
      </c>
      <c r="C324" s="331"/>
      <c r="D324" s="118">
        <v>31</v>
      </c>
      <c r="E324" s="118">
        <v>17</v>
      </c>
      <c r="F324" s="118">
        <v>18</v>
      </c>
      <c r="G324" s="119">
        <v>66</v>
      </c>
    </row>
    <row r="325" spans="2:11" ht="30" customHeight="1" thickBot="1">
      <c r="B325" s="338" t="s">
        <v>203</v>
      </c>
      <c r="C325" s="339"/>
      <c r="D325" s="118">
        <v>3</v>
      </c>
      <c r="E325" s="118">
        <v>0</v>
      </c>
      <c r="F325" s="118">
        <v>2</v>
      </c>
      <c r="G325" s="119">
        <v>5</v>
      </c>
    </row>
    <row r="326" spans="2:11" ht="16.5" thickBot="1">
      <c r="B326" s="340" t="s">
        <v>204</v>
      </c>
      <c r="C326" s="341"/>
      <c r="D326" s="118">
        <v>0</v>
      </c>
      <c r="E326" s="118">
        <v>0</v>
      </c>
      <c r="F326" s="118">
        <v>1</v>
      </c>
      <c r="G326" s="119">
        <v>1</v>
      </c>
    </row>
    <row r="327" spans="2:11" ht="16.5" thickBot="1">
      <c r="B327" s="330" t="s">
        <v>205</v>
      </c>
      <c r="C327" s="331"/>
      <c r="D327" s="118">
        <v>0</v>
      </c>
      <c r="E327" s="118">
        <v>0</v>
      </c>
      <c r="F327" s="118">
        <v>0</v>
      </c>
      <c r="G327" s="119">
        <v>0</v>
      </c>
    </row>
    <row r="328" spans="2:11" ht="16.5" thickBot="1">
      <c r="B328" s="330" t="s">
        <v>136</v>
      </c>
      <c r="C328" s="331"/>
      <c r="D328" s="118">
        <f>+D321+D322+D323+D324+D325</f>
        <v>62</v>
      </c>
      <c r="E328" s="118">
        <f>+E321+E322+E323+E324+E325+E326+E327</f>
        <v>36</v>
      </c>
      <c r="F328" s="118">
        <f>+F321+F322+F323+F324+F325+F326+F327</f>
        <v>38</v>
      </c>
      <c r="G328" s="118">
        <f>+G321+G322+G323+G324+G325+G326+G327</f>
        <v>136</v>
      </c>
      <c r="H328" s="120">
        <v>153</v>
      </c>
      <c r="I328" s="120">
        <v>130</v>
      </c>
      <c r="J328" s="120">
        <v>0</v>
      </c>
      <c r="K328" s="120">
        <v>0</v>
      </c>
    </row>
    <row r="329" spans="2:11" ht="4.5" customHeight="1">
      <c r="H329" s="121"/>
      <c r="I329" s="121"/>
      <c r="J329" s="121"/>
      <c r="K329" s="121"/>
    </row>
    <row r="349" spans="2:8" ht="19.5" customHeight="1">
      <c r="B349" s="203" t="s">
        <v>143</v>
      </c>
      <c r="C349" s="203"/>
      <c r="D349" s="203"/>
      <c r="E349" s="203"/>
      <c r="F349" s="203"/>
      <c r="G349" s="203"/>
      <c r="H349" s="203"/>
    </row>
    <row r="350" spans="2:8">
      <c r="B350" s="137"/>
      <c r="C350" s="51"/>
      <c r="D350" s="51"/>
      <c r="E350" s="51"/>
      <c r="F350" s="51"/>
    </row>
    <row r="351" spans="2:8">
      <c r="B351" s="137"/>
      <c r="C351" s="135"/>
      <c r="D351" s="135"/>
      <c r="E351" s="135"/>
      <c r="F351" s="135"/>
    </row>
    <row r="352" spans="2:8">
      <c r="B352" s="137"/>
      <c r="C352" s="135"/>
      <c r="D352" s="135"/>
      <c r="E352" s="135"/>
      <c r="F352" s="135"/>
    </row>
    <row r="353" spans="2:6">
      <c r="C353" s="135"/>
      <c r="D353" s="135"/>
      <c r="E353" s="135"/>
      <c r="F353" s="135"/>
    </row>
    <row r="354" spans="2:6">
      <c r="B354" s="137"/>
      <c r="C354" s="135"/>
      <c r="D354" s="135"/>
      <c r="E354" s="135"/>
      <c r="F354" s="135"/>
    </row>
    <row r="355" spans="2:6">
      <c r="B355" s="137" t="s">
        <v>209</v>
      </c>
      <c r="C355" s="135"/>
      <c r="D355" s="135"/>
      <c r="E355" s="135"/>
      <c r="F355" s="135"/>
    </row>
    <row r="356" spans="2:6">
      <c r="C356" s="135"/>
      <c r="D356" s="135"/>
      <c r="E356" s="135"/>
      <c r="F356" s="135"/>
    </row>
    <row r="357" spans="2:6">
      <c r="B357" s="137"/>
      <c r="C357" s="135"/>
      <c r="D357" s="135"/>
      <c r="E357" s="135"/>
      <c r="F357" s="135"/>
    </row>
    <row r="358" spans="2:6">
      <c r="B358" s="137"/>
      <c r="C358" s="135"/>
      <c r="D358" s="135"/>
      <c r="E358" s="135"/>
      <c r="F358" s="135"/>
    </row>
    <row r="359" spans="2:6">
      <c r="B359" s="137"/>
      <c r="C359" s="135"/>
      <c r="D359" s="135"/>
      <c r="E359" s="135"/>
      <c r="F359" s="135"/>
    </row>
    <row r="360" spans="2:6">
      <c r="B360" s="137" t="s">
        <v>210</v>
      </c>
      <c r="C360" s="135"/>
      <c r="D360" s="135"/>
      <c r="E360" s="135"/>
      <c r="F360" s="135"/>
    </row>
    <row r="361" spans="2:6">
      <c r="C361" s="135"/>
      <c r="D361" s="135"/>
      <c r="E361" s="135"/>
      <c r="F361" s="135"/>
    </row>
    <row r="362" spans="2:6">
      <c r="B362" s="137"/>
      <c r="C362" s="135"/>
      <c r="D362" s="135"/>
      <c r="E362" s="135"/>
      <c r="F362" s="135"/>
    </row>
    <row r="363" spans="2:6">
      <c r="B363" s="137" t="s">
        <v>211</v>
      </c>
      <c r="C363" s="135"/>
      <c r="D363" s="135"/>
      <c r="E363" s="135"/>
      <c r="F363" s="135"/>
    </row>
    <row r="364" spans="2:6">
      <c r="B364" s="138"/>
      <c r="C364" s="135"/>
      <c r="D364" s="135"/>
      <c r="E364" s="135"/>
      <c r="F364" s="135"/>
    </row>
    <row r="365" spans="2:6">
      <c r="C365" s="135"/>
      <c r="D365" s="135"/>
      <c r="E365" s="135"/>
      <c r="F365" s="135"/>
    </row>
    <row r="366" spans="2:6">
      <c r="C366" s="135"/>
      <c r="D366" s="135"/>
      <c r="E366" s="135"/>
      <c r="F366" s="135"/>
    </row>
    <row r="367" spans="2:6">
      <c r="C367" s="135"/>
      <c r="D367" s="135"/>
      <c r="E367" s="135"/>
      <c r="F367" s="135"/>
    </row>
    <row r="368" spans="2:6">
      <c r="C368" s="135"/>
      <c r="D368" s="135"/>
      <c r="E368" s="135"/>
      <c r="F368" s="135"/>
    </row>
    <row r="369" spans="3:6">
      <c r="C369" s="135"/>
      <c r="D369" s="135"/>
      <c r="E369" s="135"/>
      <c r="F369" s="135"/>
    </row>
    <row r="370" spans="3:6">
      <c r="C370" s="135"/>
      <c r="D370" s="135"/>
      <c r="E370" s="135"/>
      <c r="F370" s="135"/>
    </row>
    <row r="371" spans="3:6">
      <c r="C371" s="135"/>
      <c r="D371" s="135"/>
      <c r="E371" s="135"/>
      <c r="F371" s="135"/>
    </row>
    <row r="372" spans="3:6">
      <c r="C372" s="135"/>
      <c r="D372" s="135"/>
      <c r="E372" s="135"/>
      <c r="F372" s="135"/>
    </row>
    <row r="373" spans="3:6">
      <c r="C373" s="135"/>
      <c r="D373" s="135"/>
      <c r="E373" s="135"/>
      <c r="F373" s="135"/>
    </row>
    <row r="374" spans="3:6">
      <c r="C374" s="135"/>
      <c r="D374" s="135"/>
      <c r="E374" s="135"/>
      <c r="F374" s="135"/>
    </row>
    <row r="375" spans="3:6">
      <c r="C375" s="135"/>
      <c r="D375" s="135"/>
      <c r="E375" s="135"/>
      <c r="F375" s="135"/>
    </row>
    <row r="376" spans="3:6">
      <c r="C376" s="135"/>
      <c r="D376" s="135"/>
      <c r="E376" s="135"/>
      <c r="F376" s="135"/>
    </row>
    <row r="377" spans="3:6">
      <c r="C377" s="135"/>
      <c r="D377" s="135"/>
      <c r="E377" s="135"/>
      <c r="F377" s="135"/>
    </row>
    <row r="378" spans="3:6">
      <c r="C378" s="135"/>
      <c r="D378" s="135"/>
      <c r="E378" s="135"/>
      <c r="F378" s="135"/>
    </row>
    <row r="379" spans="3:6">
      <c r="C379" s="135"/>
      <c r="D379" s="135"/>
      <c r="E379" s="135"/>
      <c r="F379" s="135"/>
    </row>
    <row r="380" spans="3:6">
      <c r="C380" s="135"/>
      <c r="D380" s="135"/>
      <c r="E380" s="135"/>
      <c r="F380" s="135"/>
    </row>
    <row r="381" spans="3:6">
      <c r="C381" s="135"/>
      <c r="D381" s="135"/>
      <c r="E381" s="135"/>
      <c r="F381" s="135"/>
    </row>
    <row r="382" spans="3:6">
      <c r="C382" s="135"/>
      <c r="D382" s="135"/>
      <c r="E382" s="135"/>
      <c r="F382" s="135"/>
    </row>
    <row r="383" spans="3:6">
      <c r="C383" s="135"/>
      <c r="D383" s="135"/>
      <c r="E383" s="135"/>
      <c r="F383" s="135"/>
    </row>
    <row r="384" spans="3:6">
      <c r="C384" s="135"/>
      <c r="D384" s="135"/>
      <c r="E384" s="135"/>
      <c r="F384" s="135"/>
    </row>
    <row r="385" spans="3:6">
      <c r="C385" s="135"/>
      <c r="D385" s="135"/>
      <c r="E385" s="135"/>
      <c r="F385" s="135"/>
    </row>
    <row r="386" spans="3:6">
      <c r="C386" s="135"/>
      <c r="D386" s="135"/>
      <c r="E386" s="135"/>
      <c r="F386" s="135"/>
    </row>
    <row r="387" spans="3:6">
      <c r="C387" s="135"/>
      <c r="D387" s="135"/>
      <c r="E387" s="135"/>
      <c r="F387" s="135"/>
    </row>
    <row r="388" spans="3:6">
      <c r="C388" s="135"/>
      <c r="D388" s="135"/>
      <c r="E388" s="135"/>
      <c r="F388" s="135"/>
    </row>
    <row r="389" spans="3:6">
      <c r="C389" s="135"/>
      <c r="D389" s="135"/>
      <c r="E389" s="135"/>
      <c r="F389" s="135"/>
    </row>
    <row r="390" spans="3:6">
      <c r="C390" s="135"/>
      <c r="D390" s="135"/>
      <c r="E390" s="135"/>
      <c r="F390" s="135"/>
    </row>
    <row r="391" spans="3:6">
      <c r="C391" s="135"/>
      <c r="D391" s="135"/>
      <c r="E391" s="135"/>
      <c r="F391" s="135"/>
    </row>
    <row r="392" spans="3:6">
      <c r="C392" s="135"/>
      <c r="D392" s="135"/>
      <c r="E392" s="135"/>
      <c r="F392" s="135"/>
    </row>
    <row r="393" spans="3:6">
      <c r="C393" s="135"/>
      <c r="D393" s="135"/>
      <c r="E393" s="135"/>
      <c r="F393" s="135"/>
    </row>
    <row r="394" spans="3:6">
      <c r="C394" s="135"/>
      <c r="D394" s="135"/>
      <c r="E394" s="135"/>
      <c r="F394" s="135"/>
    </row>
    <row r="395" spans="3:6">
      <c r="C395" s="135"/>
      <c r="D395" s="135"/>
      <c r="E395" s="135"/>
      <c r="F395" s="135"/>
    </row>
    <row r="396" spans="3:6">
      <c r="C396" s="135"/>
      <c r="D396" s="135"/>
      <c r="E396" s="135"/>
      <c r="F396" s="135"/>
    </row>
    <row r="397" spans="3:6">
      <c r="C397" s="135"/>
      <c r="D397" s="135"/>
      <c r="E397" s="135"/>
      <c r="F397" s="135"/>
    </row>
    <row r="398" spans="3:6">
      <c r="C398" s="135"/>
      <c r="D398" s="135"/>
      <c r="E398" s="135"/>
      <c r="F398" s="135"/>
    </row>
    <row r="399" spans="3:6">
      <c r="C399" s="135"/>
      <c r="D399" s="135"/>
      <c r="E399" s="135"/>
      <c r="F399" s="135"/>
    </row>
    <row r="400" spans="3:6">
      <c r="C400" s="135"/>
      <c r="D400" s="135"/>
      <c r="E400" s="135"/>
      <c r="F400" s="135"/>
    </row>
    <row r="401" spans="2:6">
      <c r="C401" s="135"/>
      <c r="D401" s="135"/>
      <c r="E401" s="135"/>
      <c r="F401" s="135"/>
    </row>
    <row r="402" spans="2:6">
      <c r="C402" s="135"/>
      <c r="D402" s="135"/>
      <c r="E402" s="135"/>
      <c r="F402" s="135"/>
    </row>
    <row r="403" spans="2:6">
      <c r="C403" s="135"/>
      <c r="D403" s="135"/>
      <c r="E403" s="135"/>
      <c r="F403" s="135"/>
    </row>
    <row r="404" spans="2:6">
      <c r="C404" s="135"/>
      <c r="D404" s="135"/>
      <c r="E404" s="135"/>
      <c r="F404" s="135"/>
    </row>
    <row r="405" spans="2:6">
      <c r="C405" s="135"/>
      <c r="D405" s="135"/>
      <c r="E405" s="135"/>
      <c r="F405" s="135"/>
    </row>
    <row r="406" spans="2:6">
      <c r="C406" s="135"/>
      <c r="D406" s="135"/>
      <c r="E406" s="135"/>
      <c r="F406" s="135"/>
    </row>
    <row r="407" spans="2:6">
      <c r="C407" s="135"/>
      <c r="D407" s="135"/>
      <c r="E407" s="135"/>
      <c r="F407" s="135"/>
    </row>
    <row r="408" spans="2:6">
      <c r="C408" s="135"/>
      <c r="D408" s="135"/>
      <c r="E408" s="135"/>
      <c r="F408" s="135"/>
    </row>
    <row r="409" spans="2:6">
      <c r="C409" s="135"/>
      <c r="D409" s="135"/>
      <c r="E409" s="135"/>
      <c r="F409" s="135"/>
    </row>
    <row r="410" spans="2:6">
      <c r="C410" s="135"/>
      <c r="D410" s="135"/>
      <c r="E410" s="135"/>
      <c r="F410" s="135"/>
    </row>
    <row r="411" spans="2:6">
      <c r="C411" s="135"/>
      <c r="D411" s="135"/>
      <c r="E411" s="135"/>
      <c r="F411" s="135"/>
    </row>
    <row r="412" spans="2:6">
      <c r="C412" s="135"/>
      <c r="D412" s="135"/>
      <c r="E412" s="135"/>
      <c r="F412" s="135"/>
    </row>
    <row r="413" spans="2:6">
      <c r="C413" s="135"/>
      <c r="D413" s="135"/>
      <c r="E413" s="135"/>
      <c r="F413" s="135"/>
    </row>
    <row r="414" spans="2:6" ht="18">
      <c r="B414" s="139"/>
      <c r="C414" s="135"/>
      <c r="D414" s="135"/>
      <c r="E414" s="135"/>
      <c r="F414" s="135"/>
    </row>
    <row r="415" spans="2:6" ht="18">
      <c r="B415" s="140" t="s">
        <v>361</v>
      </c>
      <c r="C415" s="135"/>
      <c r="D415" s="135"/>
      <c r="E415" s="135"/>
      <c r="F415" s="135"/>
    </row>
    <row r="416" spans="2:6" ht="18">
      <c r="B416" s="140"/>
      <c r="C416" s="135"/>
      <c r="D416" s="135"/>
      <c r="E416" s="135"/>
      <c r="F416" s="135"/>
    </row>
    <row r="417" spans="2:8" ht="17.25">
      <c r="B417" s="141" t="s">
        <v>362</v>
      </c>
      <c r="C417" s="135"/>
      <c r="D417" s="135"/>
      <c r="E417" s="135"/>
      <c r="F417" s="135"/>
    </row>
    <row r="418" spans="2:8" ht="21.75" customHeight="1">
      <c r="B418" s="142" t="s">
        <v>352</v>
      </c>
      <c r="C418" s="169"/>
      <c r="D418" s="168"/>
      <c r="E418" s="168"/>
      <c r="F418" s="168"/>
      <c r="G418" s="168"/>
    </row>
    <row r="419" spans="2:8">
      <c r="B419" s="142" t="s">
        <v>353</v>
      </c>
      <c r="C419" s="135"/>
      <c r="D419" s="135"/>
      <c r="E419" s="135"/>
      <c r="F419" s="135"/>
    </row>
    <row r="420" spans="2:8">
      <c r="B420" s="142" t="s">
        <v>354</v>
      </c>
      <c r="C420" s="135"/>
      <c r="D420" s="135"/>
      <c r="E420" s="135"/>
      <c r="F420" s="135"/>
    </row>
    <row r="421" spans="2:8">
      <c r="B421" s="142" t="s">
        <v>355</v>
      </c>
      <c r="C421" s="135"/>
      <c r="D421" s="135"/>
      <c r="E421" s="135"/>
      <c r="F421" s="135"/>
    </row>
    <row r="422" spans="2:8">
      <c r="B422" s="142" t="s">
        <v>356</v>
      </c>
      <c r="C422" s="135"/>
      <c r="D422" s="135"/>
      <c r="E422" s="135"/>
      <c r="F422" s="135"/>
    </row>
    <row r="423" spans="2:8">
      <c r="B423" s="142" t="s">
        <v>357</v>
      </c>
      <c r="C423" s="135"/>
      <c r="D423" s="135"/>
      <c r="E423" s="135"/>
      <c r="F423" s="135"/>
    </row>
    <row r="424" spans="2:8">
      <c r="B424" s="142" t="s">
        <v>358</v>
      </c>
      <c r="C424" s="135"/>
      <c r="D424" s="135"/>
      <c r="E424" s="135"/>
      <c r="F424" s="135"/>
    </row>
    <row r="425" spans="2:8">
      <c r="B425" s="142" t="s">
        <v>359</v>
      </c>
      <c r="C425" s="135"/>
      <c r="D425" s="135"/>
      <c r="E425" s="135"/>
      <c r="F425" s="135"/>
    </row>
    <row r="426" spans="2:8">
      <c r="B426" s="142" t="s">
        <v>360</v>
      </c>
      <c r="C426" s="135"/>
      <c r="D426" s="135"/>
      <c r="E426" s="135"/>
      <c r="F426" s="135"/>
    </row>
    <row r="427" spans="2:8" ht="18.75" customHeight="1">
      <c r="B427" s="171" t="s">
        <v>145</v>
      </c>
      <c r="C427" s="135"/>
      <c r="D427" s="135"/>
      <c r="E427" s="135"/>
      <c r="F427" s="135"/>
    </row>
    <row r="428" spans="2:8">
      <c r="B428" s="142" t="s">
        <v>363</v>
      </c>
      <c r="C428" s="135"/>
      <c r="D428" s="135"/>
      <c r="E428" s="135"/>
      <c r="F428" s="135"/>
    </row>
    <row r="429" spans="2:8">
      <c r="B429" s="142" t="s">
        <v>364</v>
      </c>
      <c r="C429" s="135"/>
      <c r="D429" s="135"/>
      <c r="E429" s="135"/>
      <c r="F429" s="135"/>
    </row>
    <row r="430" spans="2:8">
      <c r="B430" s="142" t="s">
        <v>365</v>
      </c>
      <c r="C430" s="135"/>
      <c r="D430" s="135"/>
      <c r="E430" s="135"/>
      <c r="F430" s="135"/>
      <c r="H430" s="142"/>
    </row>
    <row r="431" spans="2:8">
      <c r="B431" s="142" t="s">
        <v>366</v>
      </c>
      <c r="C431" s="135"/>
      <c r="D431" s="135"/>
      <c r="E431" s="135"/>
      <c r="F431" s="135"/>
    </row>
    <row r="432" spans="2:8">
      <c r="B432" s="142" t="s">
        <v>367</v>
      </c>
      <c r="C432" s="135"/>
      <c r="D432" s="135"/>
      <c r="E432" s="135"/>
      <c r="F432" s="135"/>
    </row>
    <row r="433" spans="2:8">
      <c r="B433" s="142" t="s">
        <v>368</v>
      </c>
      <c r="C433" s="135"/>
      <c r="D433" s="135"/>
      <c r="E433" s="135"/>
      <c r="F433" s="135"/>
    </row>
    <row r="434" spans="2:8">
      <c r="B434" s="142" t="s">
        <v>369</v>
      </c>
      <c r="C434" s="135"/>
      <c r="D434" s="135"/>
      <c r="E434" s="135"/>
      <c r="F434" s="135"/>
    </row>
    <row r="435" spans="2:8">
      <c r="B435" s="142" t="s">
        <v>370</v>
      </c>
      <c r="C435" s="135"/>
      <c r="D435" s="135"/>
      <c r="E435" s="135"/>
      <c r="F435" s="135"/>
    </row>
    <row r="436" spans="2:8">
      <c r="B436" s="142" t="s">
        <v>371</v>
      </c>
      <c r="C436" s="135"/>
      <c r="D436" s="135"/>
      <c r="E436" s="135"/>
      <c r="F436" s="135"/>
    </row>
    <row r="437" spans="2:8" ht="17.25">
      <c r="B437" s="141" t="s">
        <v>144</v>
      </c>
      <c r="C437" s="135"/>
      <c r="D437" s="135"/>
      <c r="E437" s="135"/>
      <c r="F437" s="135"/>
    </row>
    <row r="438" spans="2:8">
      <c r="B438" s="142" t="s">
        <v>372</v>
      </c>
      <c r="C438" s="135"/>
      <c r="D438" s="135"/>
      <c r="E438" s="135"/>
      <c r="F438" s="135"/>
    </row>
    <row r="439" spans="2:8">
      <c r="B439" s="142" t="s">
        <v>373</v>
      </c>
      <c r="C439" s="135"/>
      <c r="D439" s="135"/>
      <c r="E439" s="135"/>
      <c r="F439" s="135"/>
    </row>
    <row r="440" spans="2:8">
      <c r="B440" s="142" t="s">
        <v>374</v>
      </c>
      <c r="C440" s="135"/>
      <c r="D440" s="135"/>
      <c r="E440" s="135"/>
      <c r="F440" s="135"/>
    </row>
    <row r="441" spans="2:8">
      <c r="B441" s="142" t="s">
        <v>375</v>
      </c>
      <c r="C441" s="135"/>
      <c r="D441" s="135"/>
      <c r="E441" s="135"/>
      <c r="F441" s="135"/>
    </row>
    <row r="442" spans="2:8">
      <c r="B442" s="142" t="s">
        <v>376</v>
      </c>
      <c r="C442" s="135"/>
      <c r="D442" s="135"/>
      <c r="E442" s="135"/>
      <c r="F442" s="135"/>
    </row>
    <row r="443" spans="2:8">
      <c r="B443" s="142" t="s">
        <v>377</v>
      </c>
      <c r="C443" s="135"/>
      <c r="D443" s="135"/>
      <c r="E443" s="135"/>
      <c r="F443" s="135"/>
    </row>
    <row r="444" spans="2:8">
      <c r="B444" s="142" t="s">
        <v>378</v>
      </c>
      <c r="C444" s="135"/>
      <c r="D444" s="135"/>
      <c r="E444" s="135"/>
      <c r="F444" s="135"/>
    </row>
    <row r="445" spans="2:8">
      <c r="B445" s="142" t="s">
        <v>379</v>
      </c>
      <c r="C445" s="135"/>
      <c r="D445" s="135"/>
      <c r="E445" s="135"/>
      <c r="F445" s="135"/>
    </row>
    <row r="446" spans="2:8">
      <c r="B446" s="142" t="s">
        <v>380</v>
      </c>
      <c r="C446" s="135"/>
      <c r="D446" s="135"/>
      <c r="E446" s="135"/>
      <c r="F446" s="135"/>
    </row>
    <row r="447" spans="2:8">
      <c r="B447" s="142"/>
      <c r="C447" s="135"/>
      <c r="D447" s="135"/>
      <c r="E447" s="135"/>
      <c r="F447" s="135"/>
    </row>
    <row r="448" spans="2:8" ht="18.75" customHeight="1">
      <c r="B448" s="333" t="s">
        <v>147</v>
      </c>
      <c r="C448" s="333"/>
      <c r="D448" s="333"/>
      <c r="E448" s="333"/>
      <c r="F448" s="333"/>
      <c r="G448" s="333"/>
      <c r="H448" s="333"/>
    </row>
    <row r="449" spans="3:5" ht="15.75" thickBot="1"/>
    <row r="450" spans="3:5" ht="18" thickBot="1">
      <c r="C450" s="183" t="s">
        <v>148</v>
      </c>
      <c r="D450" s="184"/>
      <c r="E450" s="185"/>
    </row>
    <row r="451" spans="3:5" ht="16.5" thickBot="1">
      <c r="C451" s="52" t="s">
        <v>149</v>
      </c>
      <c r="D451" s="52" t="s">
        <v>150</v>
      </c>
      <c r="E451" s="52" t="s">
        <v>151</v>
      </c>
    </row>
    <row r="452" spans="3:5" ht="17.25">
      <c r="C452" s="53" t="s">
        <v>381</v>
      </c>
      <c r="D452" s="54">
        <f>34+20+21+9+1</f>
        <v>85</v>
      </c>
      <c r="E452" s="54">
        <f>14+7+12+12+7</f>
        <v>52</v>
      </c>
    </row>
    <row r="453" spans="3:5" ht="17.25">
      <c r="C453" s="55" t="s">
        <v>382</v>
      </c>
      <c r="D453" s="54">
        <f>20+30+12+26</f>
        <v>88</v>
      </c>
      <c r="E453" s="54">
        <f>8+5+10+36+9</f>
        <v>68</v>
      </c>
    </row>
    <row r="454" spans="3:5" ht="18" thickBot="1">
      <c r="C454" s="56" t="s">
        <v>383</v>
      </c>
      <c r="D454" s="57">
        <v>97</v>
      </c>
      <c r="E454" s="57">
        <v>43</v>
      </c>
    </row>
    <row r="455" spans="3:5" ht="19.5" thickBot="1">
      <c r="C455" s="58" t="s">
        <v>152</v>
      </c>
      <c r="D455" s="59">
        <f>SUM(D452:D454)</f>
        <v>270</v>
      </c>
      <c r="E455" s="59">
        <f>SUM(E452:E454)</f>
        <v>163</v>
      </c>
    </row>
    <row r="456" spans="3:5" ht="15.75" thickBot="1"/>
    <row r="457" spans="3:5" ht="18" thickBot="1">
      <c r="C457" s="186" t="s">
        <v>384</v>
      </c>
      <c r="D457" s="187"/>
    </row>
    <row r="458" spans="3:5" ht="16.5" thickBot="1">
      <c r="C458" s="52" t="s">
        <v>149</v>
      </c>
      <c r="D458" s="60" t="s">
        <v>152</v>
      </c>
    </row>
    <row r="459" spans="3:5" ht="17.25">
      <c r="C459" s="53" t="s">
        <v>381</v>
      </c>
      <c r="D459" s="54">
        <f>3+13+5+8+2</f>
        <v>31</v>
      </c>
    </row>
    <row r="460" spans="3:5" ht="17.25">
      <c r="C460" s="55" t="s">
        <v>382</v>
      </c>
      <c r="D460" s="54">
        <f>8+4+4+5+2</f>
        <v>23</v>
      </c>
    </row>
    <row r="461" spans="3:5" ht="18" thickBot="1">
      <c r="C461" s="56" t="s">
        <v>383</v>
      </c>
      <c r="D461" s="57">
        <f>3+15+8+7+18+3</f>
        <v>54</v>
      </c>
    </row>
    <row r="462" spans="3:5" ht="19.5" thickBot="1">
      <c r="C462" s="58" t="s">
        <v>152</v>
      </c>
      <c r="D462" s="59">
        <f>SUM(D459:D461)</f>
        <v>108</v>
      </c>
    </row>
    <row r="463" spans="3:5" ht="15.75" thickBot="1"/>
    <row r="464" spans="3:5" ht="18" thickBot="1">
      <c r="C464" s="183" t="s">
        <v>153</v>
      </c>
      <c r="D464" s="185"/>
    </row>
    <row r="465" spans="3:5" ht="16.5" thickBot="1">
      <c r="C465" s="52" t="s">
        <v>149</v>
      </c>
      <c r="D465" s="60" t="s">
        <v>152</v>
      </c>
    </row>
    <row r="466" spans="3:5" ht="17.25">
      <c r="C466" s="53" t="s">
        <v>381</v>
      </c>
      <c r="D466" s="54">
        <f>96+6+3+22</f>
        <v>127</v>
      </c>
    </row>
    <row r="467" spans="3:5" ht="17.25">
      <c r="C467" s="55" t="s">
        <v>382</v>
      </c>
      <c r="D467" s="54">
        <f>16+7+3+1</f>
        <v>27</v>
      </c>
    </row>
    <row r="468" spans="3:5" ht="18" thickBot="1">
      <c r="C468" s="56" t="s">
        <v>383</v>
      </c>
      <c r="D468" s="57">
        <f>3+3+15+4+12</f>
        <v>37</v>
      </c>
      <c r="E468" s="170"/>
    </row>
    <row r="469" spans="3:5" ht="19.5" thickBot="1">
      <c r="C469" s="58" t="s">
        <v>152</v>
      </c>
      <c r="D469" s="59">
        <f>SUM(D466:D468)</f>
        <v>191</v>
      </c>
    </row>
    <row r="470" spans="3:5" ht="15.75" thickBot="1"/>
    <row r="471" spans="3:5" ht="18" thickBot="1">
      <c r="C471" s="183" t="s">
        <v>385</v>
      </c>
      <c r="D471" s="185"/>
    </row>
    <row r="472" spans="3:5" ht="16.5" thickBot="1">
      <c r="C472" s="52" t="s">
        <v>149</v>
      </c>
      <c r="D472" s="60" t="s">
        <v>152</v>
      </c>
    </row>
    <row r="473" spans="3:5" ht="17.25">
      <c r="C473" s="53" t="s">
        <v>381</v>
      </c>
      <c r="D473" s="54">
        <v>2</v>
      </c>
    </row>
    <row r="474" spans="3:5" ht="17.25">
      <c r="C474" s="55" t="s">
        <v>382</v>
      </c>
      <c r="D474" s="54">
        <f>1+29</f>
        <v>30</v>
      </c>
    </row>
    <row r="475" spans="3:5" ht="18" thickBot="1">
      <c r="C475" s="56" t="s">
        <v>383</v>
      </c>
      <c r="D475" s="57">
        <f>2+2+1</f>
        <v>5</v>
      </c>
    </row>
    <row r="476" spans="3:5" ht="19.5" thickBot="1">
      <c r="C476" s="58" t="s">
        <v>152</v>
      </c>
      <c r="D476" s="59">
        <f>SUM(D473:D475)</f>
        <v>37</v>
      </c>
    </row>
    <row r="477" spans="3:5" ht="18" thickBot="1">
      <c r="C477" s="183" t="s">
        <v>154</v>
      </c>
      <c r="D477" s="185"/>
    </row>
    <row r="478" spans="3:5" ht="16.5" thickBot="1">
      <c r="C478" s="52" t="s">
        <v>149</v>
      </c>
      <c r="D478" s="60" t="s">
        <v>152</v>
      </c>
    </row>
    <row r="479" spans="3:5" ht="17.25">
      <c r="C479" s="53" t="s">
        <v>381</v>
      </c>
      <c r="D479" s="54">
        <f>1+11+12+9+2</f>
        <v>35</v>
      </c>
    </row>
    <row r="480" spans="3:5" ht="17.25">
      <c r="C480" s="55" t="s">
        <v>382</v>
      </c>
      <c r="D480" s="54">
        <f>7+2+7+5</f>
        <v>21</v>
      </c>
    </row>
    <row r="481" spans="3:4" ht="18" thickBot="1">
      <c r="C481" s="56" t="s">
        <v>383</v>
      </c>
      <c r="D481" s="57">
        <f>3+9+7+6+13</f>
        <v>38</v>
      </c>
    </row>
    <row r="482" spans="3:4" ht="19.5" thickBot="1">
      <c r="C482" s="58" t="s">
        <v>152</v>
      </c>
      <c r="D482" s="59">
        <f>SUM(D479:D481)</f>
        <v>94</v>
      </c>
    </row>
    <row r="483" spans="3:4" ht="15.75" thickBot="1"/>
    <row r="484" spans="3:4" ht="16.5" thickBot="1">
      <c r="C484" s="188" t="s">
        <v>155</v>
      </c>
      <c r="D484" s="189"/>
    </row>
    <row r="485" spans="3:4" ht="16.5" thickBot="1">
      <c r="C485" s="52" t="s">
        <v>149</v>
      </c>
      <c r="D485" s="60" t="s">
        <v>152</v>
      </c>
    </row>
    <row r="486" spans="3:4" ht="17.25">
      <c r="C486" s="53" t="s">
        <v>381</v>
      </c>
      <c r="D486" s="54">
        <v>1</v>
      </c>
    </row>
    <row r="487" spans="3:4" ht="17.25">
      <c r="C487" s="55" t="s">
        <v>382</v>
      </c>
      <c r="D487" s="54">
        <v>1</v>
      </c>
    </row>
    <row r="488" spans="3:4" ht="18" thickBot="1">
      <c r="C488" s="56" t="s">
        <v>383</v>
      </c>
      <c r="D488" s="57">
        <v>4</v>
      </c>
    </row>
    <row r="489" spans="3:4" ht="19.5" thickBot="1">
      <c r="C489" s="58" t="s">
        <v>152</v>
      </c>
      <c r="D489" s="59">
        <f>SUM(D486:D488)</f>
        <v>6</v>
      </c>
    </row>
    <row r="490" spans="3:4" ht="15.75" thickBot="1"/>
    <row r="491" spans="3:4" ht="51.75" customHeight="1" thickBot="1">
      <c r="C491" s="190" t="s">
        <v>156</v>
      </c>
      <c r="D491" s="191"/>
    </row>
    <row r="492" spans="3:4" ht="16.5" thickBot="1">
      <c r="C492" s="52" t="s">
        <v>149</v>
      </c>
      <c r="D492" s="60" t="s">
        <v>152</v>
      </c>
    </row>
    <row r="493" spans="3:4" ht="17.25">
      <c r="C493" s="53" t="s">
        <v>381</v>
      </c>
      <c r="D493" s="54">
        <v>51</v>
      </c>
    </row>
    <row r="494" spans="3:4" ht="17.25">
      <c r="C494" s="55" t="s">
        <v>382</v>
      </c>
      <c r="D494" s="54">
        <v>47</v>
      </c>
    </row>
    <row r="495" spans="3:4" ht="18" thickBot="1">
      <c r="C495" s="56" t="s">
        <v>383</v>
      </c>
      <c r="D495" s="57">
        <v>39</v>
      </c>
    </row>
    <row r="496" spans="3:4" ht="19.5" thickBot="1">
      <c r="C496" s="58" t="s">
        <v>152</v>
      </c>
      <c r="D496" s="59">
        <f>SUM(D493:D495)</f>
        <v>137</v>
      </c>
    </row>
    <row r="497" spans="3:7" ht="15.75" thickBot="1"/>
    <row r="498" spans="3:7" ht="18" thickBot="1">
      <c r="C498" s="183" t="s">
        <v>157</v>
      </c>
      <c r="D498" s="184"/>
      <c r="E498" s="184"/>
      <c r="F498" s="184"/>
      <c r="G498" s="185"/>
    </row>
    <row r="499" spans="3:7" ht="16.5" thickBot="1">
      <c r="C499" s="61" t="s">
        <v>149</v>
      </c>
      <c r="D499" s="61" t="s">
        <v>146</v>
      </c>
      <c r="E499" s="61" t="s">
        <v>145</v>
      </c>
      <c r="F499" s="61" t="s">
        <v>158</v>
      </c>
      <c r="G499" s="61" t="s">
        <v>144</v>
      </c>
    </row>
    <row r="500" spans="3:7" ht="17.25">
      <c r="C500" s="53" t="s">
        <v>381</v>
      </c>
      <c r="D500" s="54">
        <f>11+15+19+18+6</f>
        <v>69</v>
      </c>
      <c r="E500" s="54">
        <f>53+56+65+55+10</f>
        <v>239</v>
      </c>
      <c r="F500" s="54">
        <f>46+51+42+45+9</f>
        <v>193</v>
      </c>
      <c r="G500" s="54">
        <f>46+51+42+45+9</f>
        <v>193</v>
      </c>
    </row>
    <row r="501" spans="3:7" ht="17.25">
      <c r="C501" s="55" t="s">
        <v>382</v>
      </c>
      <c r="D501" s="54">
        <f>10+12+13+14+14</f>
        <v>63</v>
      </c>
      <c r="E501" s="54">
        <f>47+43+44+53+49</f>
        <v>236</v>
      </c>
      <c r="F501" s="54">
        <f>29+31+36+42+41</f>
        <v>179</v>
      </c>
      <c r="G501" s="54">
        <f>29+31+36+42+41</f>
        <v>179</v>
      </c>
    </row>
    <row r="502" spans="3:7" ht="18" thickBot="1">
      <c r="C502" s="56" t="s">
        <v>383</v>
      </c>
      <c r="D502" s="57">
        <f>3+13+13+21+17</f>
        <v>67</v>
      </c>
      <c r="E502" s="57">
        <f>4+44+32+49+47</f>
        <v>176</v>
      </c>
      <c r="F502" s="57">
        <f>4+43+16+23+25</f>
        <v>111</v>
      </c>
      <c r="G502" s="57">
        <f>4+43+17+24+25</f>
        <v>113</v>
      </c>
    </row>
    <row r="503" spans="3:7" ht="19.5" thickBot="1">
      <c r="C503" s="58" t="s">
        <v>152</v>
      </c>
      <c r="D503" s="59">
        <f>SUM(D500:D502)</f>
        <v>199</v>
      </c>
      <c r="E503" s="59">
        <f>SUM(E500:E502)</f>
        <v>651</v>
      </c>
      <c r="F503" s="59">
        <f>SUM(F500:F502)</f>
        <v>483</v>
      </c>
      <c r="G503" s="59">
        <f>SUM(G500:G502)</f>
        <v>485</v>
      </c>
    </row>
  </sheetData>
  <mergeCells count="291">
    <mergeCell ref="B448:H448"/>
    <mergeCell ref="I100:J100"/>
    <mergeCell ref="I101:J101"/>
    <mergeCell ref="B323:C323"/>
    <mergeCell ref="B324:C324"/>
    <mergeCell ref="B325:C325"/>
    <mergeCell ref="B326:C326"/>
    <mergeCell ref="B327:C327"/>
    <mergeCell ref="B328:C328"/>
    <mergeCell ref="D319:F319"/>
    <mergeCell ref="B319:C319"/>
    <mergeCell ref="B320:C320"/>
    <mergeCell ref="B321:C321"/>
    <mergeCell ref="E230:F230"/>
    <mergeCell ref="B235:J235"/>
    <mergeCell ref="B322:C322"/>
    <mergeCell ref="G254:H254"/>
    <mergeCell ref="D254:E254"/>
    <mergeCell ref="B255:H255"/>
    <mergeCell ref="E302:H302"/>
    <mergeCell ref="D298:F298"/>
    <mergeCell ref="G298:H298"/>
    <mergeCell ref="B299:H299"/>
    <mergeCell ref="B288:H288"/>
    <mergeCell ref="D289:F289"/>
    <mergeCell ref="G289:H289"/>
    <mergeCell ref="D290:F290"/>
    <mergeCell ref="G290:H290"/>
    <mergeCell ref="B285:H285"/>
    <mergeCell ref="B307:H307"/>
    <mergeCell ref="D291:F291"/>
    <mergeCell ref="B295:H295"/>
    <mergeCell ref="B249:J249"/>
    <mergeCell ref="D278:F278"/>
    <mergeCell ref="G278:H278"/>
    <mergeCell ref="D80:E80"/>
    <mergeCell ref="F80:G80"/>
    <mergeCell ref="F81:G81"/>
    <mergeCell ref="F82:G82"/>
    <mergeCell ref="D81:E81"/>
    <mergeCell ref="D82:E82"/>
    <mergeCell ref="B83:H83"/>
    <mergeCell ref="C63:E63"/>
    <mergeCell ref="F63:H63"/>
    <mergeCell ref="C64:E64"/>
    <mergeCell ref="F64:H64"/>
    <mergeCell ref="B78:H78"/>
    <mergeCell ref="D79:E79"/>
    <mergeCell ref="B70:H70"/>
    <mergeCell ref="C71:E71"/>
    <mergeCell ref="F71:H71"/>
    <mergeCell ref="C72:E72"/>
    <mergeCell ref="F72:H72"/>
    <mergeCell ref="C75:E75"/>
    <mergeCell ref="F75:H75"/>
    <mergeCell ref="F79:G79"/>
    <mergeCell ref="F67:H67"/>
    <mergeCell ref="F65:H65"/>
    <mergeCell ref="F66:H66"/>
    <mergeCell ref="G94:H94"/>
    <mergeCell ref="B94:C94"/>
    <mergeCell ref="B303:D303"/>
    <mergeCell ref="B304:D304"/>
    <mergeCell ref="B305:D305"/>
    <mergeCell ref="C67:E67"/>
    <mergeCell ref="C74:E74"/>
    <mergeCell ref="C73:E73"/>
    <mergeCell ref="F73:H73"/>
    <mergeCell ref="H231:J231"/>
    <mergeCell ref="B229:J229"/>
    <mergeCell ref="H230:J230"/>
    <mergeCell ref="H232:J232"/>
    <mergeCell ref="B68:H68"/>
    <mergeCell ref="B76:H76"/>
    <mergeCell ref="E303:H303"/>
    <mergeCell ref="E304:H304"/>
    <mergeCell ref="E305:H305"/>
    <mergeCell ref="B301:H301"/>
    <mergeCell ref="B302:D302"/>
    <mergeCell ref="D296:F296"/>
    <mergeCell ref="D297:F297"/>
    <mergeCell ref="G297:H297"/>
    <mergeCell ref="G291:H291"/>
    <mergeCell ref="G296:H296"/>
    <mergeCell ref="B292:H292"/>
    <mergeCell ref="D273:F273"/>
    <mergeCell ref="D274:F274"/>
    <mergeCell ref="D275:F275"/>
    <mergeCell ref="G273:H273"/>
    <mergeCell ref="G274:H274"/>
    <mergeCell ref="G275:H275"/>
    <mergeCell ref="D277:F277"/>
    <mergeCell ref="G277:H277"/>
    <mergeCell ref="G287:H287"/>
    <mergeCell ref="B283:H283"/>
    <mergeCell ref="B280:H280"/>
    <mergeCell ref="D281:F281"/>
    <mergeCell ref="G281:H281"/>
    <mergeCell ref="D282:F282"/>
    <mergeCell ref="G282:H282"/>
    <mergeCell ref="D286:F286"/>
    <mergeCell ref="G286:H286"/>
    <mergeCell ref="D287:F287"/>
    <mergeCell ref="H248:J248"/>
    <mergeCell ref="B270:H270"/>
    <mergeCell ref="B271:H271"/>
    <mergeCell ref="D272:F272"/>
    <mergeCell ref="G272:H272"/>
    <mergeCell ref="D253:E253"/>
    <mergeCell ref="B251:H251"/>
    <mergeCell ref="D252:E252"/>
    <mergeCell ref="G252:H252"/>
    <mergeCell ref="G253:H253"/>
    <mergeCell ref="B268:H268"/>
    <mergeCell ref="B95:H95"/>
    <mergeCell ref="B97:H97"/>
    <mergeCell ref="F239:G239"/>
    <mergeCell ref="F240:G240"/>
    <mergeCell ref="D239:E239"/>
    <mergeCell ref="D240:E240"/>
    <mergeCell ref="D237:E237"/>
    <mergeCell ref="F237:G237"/>
    <mergeCell ref="D238:E238"/>
    <mergeCell ref="F238:G238"/>
    <mergeCell ref="E136:G136"/>
    <mergeCell ref="B128:C128"/>
    <mergeCell ref="D128:E128"/>
    <mergeCell ref="B130:C130"/>
    <mergeCell ref="D130:E130"/>
    <mergeCell ref="E215:E217"/>
    <mergeCell ref="G215:G217"/>
    <mergeCell ref="B218:D218"/>
    <mergeCell ref="B116:J116"/>
    <mergeCell ref="D127:E127"/>
    <mergeCell ref="B129:C129"/>
    <mergeCell ref="D129:E129"/>
    <mergeCell ref="E231:G231"/>
    <mergeCell ref="E232:G232"/>
    <mergeCell ref="G92:H92"/>
    <mergeCell ref="G93:H93"/>
    <mergeCell ref="B91:C91"/>
    <mergeCell ref="B92:C92"/>
    <mergeCell ref="B93:C93"/>
    <mergeCell ref="B89:H89"/>
    <mergeCell ref="B84:H84"/>
    <mergeCell ref="B90:C90"/>
    <mergeCell ref="G90:H90"/>
    <mergeCell ref="G91:H91"/>
    <mergeCell ref="B88:H88"/>
    <mergeCell ref="E35:F35"/>
    <mergeCell ref="E36:F36"/>
    <mergeCell ref="B53:H53"/>
    <mergeCell ref="C54:D54"/>
    <mergeCell ref="C55:D55"/>
    <mergeCell ref="C56:D56"/>
    <mergeCell ref="C58:D58"/>
    <mergeCell ref="B49:H49"/>
    <mergeCell ref="B50:H50"/>
    <mergeCell ref="B51:H51"/>
    <mergeCell ref="B52:H52"/>
    <mergeCell ref="F54:G54"/>
    <mergeCell ref="F55:G55"/>
    <mergeCell ref="F56:G56"/>
    <mergeCell ref="F58:G58"/>
    <mergeCell ref="C57:D57"/>
    <mergeCell ref="F57:G57"/>
    <mergeCell ref="C42:D42"/>
    <mergeCell ref="E39:F39"/>
    <mergeCell ref="E40:F40"/>
    <mergeCell ref="E41:F41"/>
    <mergeCell ref="E42:F42"/>
    <mergeCell ref="G39:H39"/>
    <mergeCell ref="G40:H40"/>
    <mergeCell ref="B5:H6"/>
    <mergeCell ref="B7:H7"/>
    <mergeCell ref="B10:H10"/>
    <mergeCell ref="B17:H17"/>
    <mergeCell ref="B25:H25"/>
    <mergeCell ref="B26:H26"/>
    <mergeCell ref="G29:H29"/>
    <mergeCell ref="G30:H30"/>
    <mergeCell ref="G31:H31"/>
    <mergeCell ref="E29:F29"/>
    <mergeCell ref="E30:F30"/>
    <mergeCell ref="E31:F31"/>
    <mergeCell ref="C32:D32"/>
    <mergeCell ref="C33:D33"/>
    <mergeCell ref="C34:D34"/>
    <mergeCell ref="C35:D35"/>
    <mergeCell ref="C36:D36"/>
    <mergeCell ref="B11:H16"/>
    <mergeCell ref="B18:H23"/>
    <mergeCell ref="C27:D27"/>
    <mergeCell ref="E27:F27"/>
    <mergeCell ref="G27:H27"/>
    <mergeCell ref="C28:D28"/>
    <mergeCell ref="E28:F28"/>
    <mergeCell ref="G28:H28"/>
    <mergeCell ref="C29:D29"/>
    <mergeCell ref="C30:D30"/>
    <mergeCell ref="C31:D31"/>
    <mergeCell ref="G34:H34"/>
    <mergeCell ref="G35:H35"/>
    <mergeCell ref="G36:H36"/>
    <mergeCell ref="G32:H32"/>
    <mergeCell ref="G33:H33"/>
    <mergeCell ref="E32:F32"/>
    <mergeCell ref="E33:F33"/>
    <mergeCell ref="E34:F34"/>
    <mergeCell ref="C65:E65"/>
    <mergeCell ref="C66:E66"/>
    <mergeCell ref="F74:H74"/>
    <mergeCell ref="G41:H41"/>
    <mergeCell ref="G42:H42"/>
    <mergeCell ref="B43:E43"/>
    <mergeCell ref="B44:E44"/>
    <mergeCell ref="B45:E45"/>
    <mergeCell ref="B46:E46"/>
    <mergeCell ref="F43:H43"/>
    <mergeCell ref="F44:H44"/>
    <mergeCell ref="F45:H45"/>
    <mergeCell ref="F46:H46"/>
    <mergeCell ref="B59:H59"/>
    <mergeCell ref="B61:H61"/>
    <mergeCell ref="B62:H62"/>
    <mergeCell ref="C37:D37"/>
    <mergeCell ref="C38:D38"/>
    <mergeCell ref="E37:F37"/>
    <mergeCell ref="E38:F38"/>
    <mergeCell ref="G37:H37"/>
    <mergeCell ref="G38:H38"/>
    <mergeCell ref="C39:D39"/>
    <mergeCell ref="C40:D40"/>
    <mergeCell ref="C41:D41"/>
    <mergeCell ref="I128:J128"/>
    <mergeCell ref="I130:J130"/>
    <mergeCell ref="C471:D471"/>
    <mergeCell ref="B315:H315"/>
    <mergeCell ref="B349:H349"/>
    <mergeCell ref="E248:F248"/>
    <mergeCell ref="B117:I117"/>
    <mergeCell ref="B120:C120"/>
    <mergeCell ref="D120:E120"/>
    <mergeCell ref="B121:C121"/>
    <mergeCell ref="D121:E121"/>
    <mergeCell ref="B122:C122"/>
    <mergeCell ref="D122:E122"/>
    <mergeCell ref="B123:C123"/>
    <mergeCell ref="D123:E123"/>
    <mergeCell ref="B124:C124"/>
    <mergeCell ref="D124:E124"/>
    <mergeCell ref="B125:C125"/>
    <mergeCell ref="D125:E125"/>
    <mergeCell ref="B126:C126"/>
    <mergeCell ref="D126:E126"/>
    <mergeCell ref="B127:C127"/>
    <mergeCell ref="B248:C248"/>
    <mergeCell ref="B246:C246"/>
    <mergeCell ref="I120:J120"/>
    <mergeCell ref="B119:J119"/>
    <mergeCell ref="I121:J121"/>
    <mergeCell ref="I122:J122"/>
    <mergeCell ref="I123:J123"/>
    <mergeCell ref="I124:J124"/>
    <mergeCell ref="I125:J125"/>
    <mergeCell ref="I126:J126"/>
    <mergeCell ref="I127:J127"/>
    <mergeCell ref="I129:J129"/>
    <mergeCell ref="C450:E450"/>
    <mergeCell ref="C457:D457"/>
    <mergeCell ref="C464:D464"/>
    <mergeCell ref="C477:D477"/>
    <mergeCell ref="C484:D484"/>
    <mergeCell ref="C491:D491"/>
    <mergeCell ref="C498:G498"/>
    <mergeCell ref="D276:F276"/>
    <mergeCell ref="G276:H276"/>
    <mergeCell ref="F133:H133"/>
    <mergeCell ref="E246:F246"/>
    <mergeCell ref="B247:C247"/>
    <mergeCell ref="E247:F247"/>
    <mergeCell ref="H238:J238"/>
    <mergeCell ref="H239:J239"/>
    <mergeCell ref="H240:J240"/>
    <mergeCell ref="B241:J241"/>
    <mergeCell ref="B233:J233"/>
    <mergeCell ref="H237:J237"/>
    <mergeCell ref="B236:J236"/>
    <mergeCell ref="B245:J245"/>
    <mergeCell ref="H246:J246"/>
    <mergeCell ref="H247:J247"/>
  </mergeCells>
  <phoneticPr fontId="21" type="noConversion"/>
  <hyperlinks>
    <hyperlink ref="B26" r:id="rId1"/>
    <hyperlink ref="B51" r:id="rId2"/>
    <hyperlink ref="B53" r:id="rId3"/>
    <hyperlink ref="H56" r:id="rId4"/>
    <hyperlink ref="F72" r:id="rId5"/>
    <hyperlink ref="F75" r:id="rId6"/>
    <hyperlink ref="F73" r:id="rId7"/>
    <hyperlink ref="F74" r:id="rId8"/>
    <hyperlink ref="H57" r:id="rId9"/>
    <hyperlink ref="H58" r:id="rId10"/>
    <hyperlink ref="G253" r:id="rId11"/>
    <hyperlink ref="H55" r:id="rId12"/>
    <hyperlink ref="F66" r:id="rId13"/>
    <hyperlink ref="F65" r:id="rId14"/>
    <hyperlink ref="F64" r:id="rId15"/>
    <hyperlink ref="H80" r:id="rId16"/>
    <hyperlink ref="H81" r:id="rId17"/>
    <hyperlink ref="I121" r:id="rId18"/>
    <hyperlink ref="I122" r:id="rId19"/>
    <hyperlink ref="I123" r:id="rId20"/>
    <hyperlink ref="I124" r:id="rId21"/>
    <hyperlink ref="I125" r:id="rId22"/>
    <hyperlink ref="I126" r:id="rId23"/>
    <hyperlink ref="I127" r:id="rId24"/>
    <hyperlink ref="I128" r:id="rId25"/>
    <hyperlink ref="I130" r:id="rId26"/>
    <hyperlink ref="H231" r:id="rId27"/>
    <hyperlink ref="G273" r:id="rId28"/>
    <hyperlink ref="G274" r:id="rId29"/>
    <hyperlink ref="G275" r:id="rId30"/>
    <hyperlink ref="G277" r:id="rId31"/>
    <hyperlink ref="G278" r:id="rId32"/>
    <hyperlink ref="G297" r:id="rId33"/>
    <hyperlink ref="G298" r:id="rId34"/>
    <hyperlink ref="B418" r:id="rId35"/>
    <hyperlink ref="B419" r:id="rId36"/>
    <hyperlink ref="B420" r:id="rId37" display="https://www.instagram.com/p/CgcVg3qg8dX/?utm_source=ig_web_copy_link"/>
    <hyperlink ref="B421" r:id="rId38" display="https://www.instagram.com/p/ChU4u6RrLFS/?utm_source=ig_web_copy_link"/>
    <hyperlink ref="B422" r:id="rId39"/>
    <hyperlink ref="B423" r:id="rId40"/>
    <hyperlink ref="B424" r:id="rId41"/>
    <hyperlink ref="B425" r:id="rId42" display="https://www.instagram.com/p/Ci2lfUVg7FD/?utm_source=ig_web_copy_link"/>
    <hyperlink ref="B426" r:id="rId43" display="https://www.instagram.com/p/CjTBRldL3QS/?utm_source=ig_web_copy_link"/>
    <hyperlink ref="B428" r:id="rId44"/>
    <hyperlink ref="B429" r:id="rId45"/>
    <hyperlink ref="B430" r:id="rId46"/>
    <hyperlink ref="B431" r:id="rId47"/>
    <hyperlink ref="B432" r:id="rId48" display="https://twitter.com/Jem_py/status/1562536346337832966?s=20&amp;t=7vt0fuQ7mLH2pncqFIZHHA"/>
    <hyperlink ref="B433" r:id="rId49"/>
    <hyperlink ref="B434" r:id="rId50"/>
    <hyperlink ref="B435" r:id="rId51" display="https://twitter.com/Jem_py/status/1573321030596280321?s=20&amp;t=7vt0fuQ7mLH2pncqFIZHHA"/>
    <hyperlink ref="B436" r:id="rId52" display="https://twitter.com/Jem_py/status/1577324423874502657?s=20&amp;t=7vt0fuQ7mLH2pncqFIZHHA"/>
    <hyperlink ref="B438" r:id="rId53" display="https://www.facebook.com/EnjuiciamientoMagistrados/posts/418383053663328"/>
    <hyperlink ref="B439" r:id="rId54" display="https://www.facebook.com/photo.php?fbid=419689350199365&amp;set=pb.100064749094523.-2207520000..&amp;type=3"/>
    <hyperlink ref="B440" r:id="rId55" display="https://www.facebook.com/photo.php?fbid=421921153309518&amp;set=pb.100064749094523.-2207520000..&amp;type=3"/>
    <hyperlink ref="B441" r:id="rId56" display="https://www.facebook.com/photo.php?fbid=437360031765630&amp;set=pb.100064749094523.-2207520000..&amp;type=3"/>
    <hyperlink ref="B442" r:id="rId57" display="https://www.facebook.com/photo.php?fbid=442782014556765&amp;set=pb.100064749094523.-2207520000..&amp;type=3"/>
    <hyperlink ref="B443" r:id="rId58" display="https://www.facebook.com/photo.php?fbid=448975677270732&amp;set=pb.100064749094523.-2207520000..&amp;type=3"/>
    <hyperlink ref="B444" r:id="rId59" display="https://www.facebook.com/photo.php?fbid=458289933005973&amp;set=pb.100064749094523.-2207520000..&amp;type=3"/>
    <hyperlink ref="B445" r:id="rId60" display="https://www.facebook.com/photo.php?fbid=464619122373054&amp;set=pb.100064749094523.-2207520000..&amp;type=3"/>
    <hyperlink ref="B446" r:id="rId61" display="https://www.facebook.com/photo.php?fbid=473977431437223&amp;set=pb.100064749094523.-2207520000..&amp;type=3"/>
    <hyperlink ref="G276" r:id="rId62"/>
    <hyperlink ref="I129" r:id="rId63"/>
  </hyperlinks>
  <printOptions horizontalCentered="1"/>
  <pageMargins left="0.62992125984251968" right="1.8110236220472442" top="0.74803149606299213" bottom="0.74803149606299213" header="0.31496062992125984" footer="0.31496062992125984"/>
  <pageSetup paperSize="5" orientation="landscape" r:id="rId64"/>
  <headerFooter differentOddEven="1" differentFirst="1" scaleWithDoc="0">
    <oddHeader>&amp;CMisión: Juzgar el desempeño de los Magistrados Judiciales, Agentes Fiscales y Defensores Públicos por la supuesta comisión de delitos o mal
desempeño en el ejercicio de sus funciones, con imparcialidad, transparencia y justicia.</oddHeader>
    <oddFooter>&amp;CVisión: Ser una institución transparente y confiable que actúa para la protección de los intereses públicos, contra el ejercicio abusivo del poder oficial,
descuido del deber o conducta incompatible con la dignidad del cargo.</oddFooter>
    <evenHeader>&amp;CMisión: Juzgar el desempeño de los Magistrados Judiciales, Agentes Fiscales y Defensores Públicos por la supuesta comisión de delitos o mal 
desempeño en el ejercicio de sus funciones, con imparcialidad, transparencia y justicia.</evenHeader>
    <evenFooter>&amp;CVisión: Ser una institución transparente y confiable que actúa para la protección de los intereses públicos, contra el ejercicio abusivo del poder oficial,
descuido del deber o conducta incompatible con la dignidad del cargo.</evenFooter>
    <firstHeader>&amp;C&amp;G
Misión: Juzgar el desempeño de los Magistrados Judiciales, Agentes Fiscales y Defensores Públicos por la supuesta comisión de delitos o mal
desempeño en el ejercicio de sus funciones, con imparcialidad, transparencia y justicia.</firstHeader>
    <firstFooter>&amp;CVisión: Ser una institución transparente y confiable que actúa para la protección de los intereses públicos, contra el ejercicio abusivo del poder oficial,
descuido del deber o conducta incompatible con la dignidad del cargo.</firstFooter>
  </headerFooter>
  <drawing r:id="rId65"/>
  <legacyDrawingHF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Trasparencia</cp:lastModifiedBy>
  <cp:lastPrinted>2022-10-13T15:43:06Z</cp:lastPrinted>
  <dcterms:created xsi:type="dcterms:W3CDTF">2020-06-23T19:35:00Z</dcterms:created>
  <dcterms:modified xsi:type="dcterms:W3CDTF">2022-10-14T13:27:17Z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